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F:\P R O J E K T Y\18005 Šakvice - Hustopeče\DIGITALIZACE\ROZPOČTY\final\"/>
    </mc:Choice>
  </mc:AlternateContent>
  <xr:revisionPtr revIDLastSave="0" documentId="8_{8082F91F-ADC4-4AC5-B253-442026250A23}" xr6:coauthVersionLast="37" xr6:coauthVersionMax="37" xr10:uidLastSave="{00000000-0000-0000-0000-000000000000}"/>
  <bookViews>
    <workbookView xWindow="0" yWindow="0" windowWidth="22068" windowHeight="9288" xr2:uid="{00000000-000D-0000-FFFF-FFFF00000000}"/>
  </bookViews>
  <sheets>
    <sheet name="SO 02-16-0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O26" i="1" s="1"/>
  <c r="I261" i="1" l="1"/>
  <c r="I173" i="1"/>
  <c r="O173" i="1" s="1"/>
  <c r="I85" i="1"/>
  <c r="O85" i="1" s="1"/>
  <c r="I55" i="1"/>
  <c r="O55" i="1" s="1"/>
  <c r="I43" i="1"/>
  <c r="O261" i="1" l="1"/>
  <c r="O43" i="1"/>
  <c r="I257" i="1"/>
  <c r="O257" i="1" s="1"/>
  <c r="I253" i="1"/>
  <c r="O253" i="1" s="1"/>
  <c r="I249" i="1"/>
  <c r="O249" i="1" s="1"/>
  <c r="I245" i="1"/>
  <c r="O245" i="1" s="1"/>
  <c r="I240" i="1"/>
  <c r="O240" i="1" s="1"/>
  <c r="R239" i="1" s="1"/>
  <c r="O239" i="1" s="1"/>
  <c r="I235" i="1"/>
  <c r="O235" i="1" s="1"/>
  <c r="I231" i="1"/>
  <c r="O231" i="1" s="1"/>
  <c r="I227" i="1"/>
  <c r="O227" i="1" s="1"/>
  <c r="I223" i="1"/>
  <c r="O223" i="1" s="1"/>
  <c r="I219" i="1"/>
  <c r="O219" i="1" s="1"/>
  <c r="I215" i="1"/>
  <c r="O215" i="1" s="1"/>
  <c r="I211" i="1"/>
  <c r="O211" i="1" s="1"/>
  <c r="I207" i="1"/>
  <c r="O207" i="1" s="1"/>
  <c r="I203" i="1"/>
  <c r="O203" i="1" s="1"/>
  <c r="I199" i="1"/>
  <c r="O199" i="1" s="1"/>
  <c r="I194" i="1"/>
  <c r="O194" i="1" s="1"/>
  <c r="I190" i="1"/>
  <c r="O190" i="1" s="1"/>
  <c r="R189" i="1" s="1"/>
  <c r="O189" i="1" s="1"/>
  <c r="Q189" i="1"/>
  <c r="I189" i="1" s="1"/>
  <c r="I185" i="1"/>
  <c r="O185" i="1" s="1"/>
  <c r="I181" i="1"/>
  <c r="O181" i="1" s="1"/>
  <c r="I177" i="1"/>
  <c r="O177" i="1" s="1"/>
  <c r="I169" i="1"/>
  <c r="I165" i="1"/>
  <c r="O165" i="1" s="1"/>
  <c r="I161" i="1"/>
  <c r="O161" i="1" s="1"/>
  <c r="I156" i="1"/>
  <c r="O156" i="1" s="1"/>
  <c r="I152" i="1"/>
  <c r="O152" i="1" s="1"/>
  <c r="I148" i="1"/>
  <c r="O148" i="1" s="1"/>
  <c r="I144" i="1"/>
  <c r="O144" i="1" s="1"/>
  <c r="R143" i="1" s="1"/>
  <c r="O143" i="1" s="1"/>
  <c r="I139" i="1"/>
  <c r="O139" i="1" s="1"/>
  <c r="I135" i="1"/>
  <c r="O135" i="1" s="1"/>
  <c r="I131" i="1"/>
  <c r="O131" i="1" s="1"/>
  <c r="I127" i="1"/>
  <c r="O127" i="1" s="1"/>
  <c r="I123" i="1"/>
  <c r="O123" i="1" s="1"/>
  <c r="I119" i="1"/>
  <c r="O119" i="1" s="1"/>
  <c r="I115" i="1"/>
  <c r="O115" i="1" s="1"/>
  <c r="I111" i="1"/>
  <c r="O111" i="1" s="1"/>
  <c r="I107" i="1"/>
  <c r="I102" i="1"/>
  <c r="O102" i="1" s="1"/>
  <c r="R101" i="1" s="1"/>
  <c r="O101" i="1" s="1"/>
  <c r="Q101" i="1"/>
  <c r="I101" i="1" s="1"/>
  <c r="I97" i="1"/>
  <c r="O97" i="1" s="1"/>
  <c r="I93" i="1"/>
  <c r="O93" i="1" s="1"/>
  <c r="I89" i="1"/>
  <c r="I81" i="1"/>
  <c r="I76" i="1"/>
  <c r="Q63" i="1" s="1"/>
  <c r="I63" i="1" s="1"/>
  <c r="I72" i="1"/>
  <c r="O72" i="1" s="1"/>
  <c r="I68" i="1"/>
  <c r="O68" i="1" s="1"/>
  <c r="I64" i="1"/>
  <c r="O64" i="1" s="1"/>
  <c r="I59" i="1"/>
  <c r="O59" i="1" s="1"/>
  <c r="I51" i="1"/>
  <c r="O51" i="1" s="1"/>
  <c r="I47" i="1"/>
  <c r="I39" i="1"/>
  <c r="O39" i="1" s="1"/>
  <c r="I34" i="1"/>
  <c r="O34" i="1" s="1"/>
  <c r="I30" i="1"/>
  <c r="O30" i="1" s="1"/>
  <c r="I22" i="1"/>
  <c r="I18" i="1"/>
  <c r="O18" i="1" s="1"/>
  <c r="I14" i="1"/>
  <c r="I9" i="1"/>
  <c r="O9" i="1" s="1"/>
  <c r="R8" i="1" s="1"/>
  <c r="O8" i="1" s="1"/>
  <c r="Q8" i="1"/>
  <c r="I8" i="1" s="1"/>
  <c r="Q239" i="1" l="1"/>
  <c r="I239" i="1" s="1"/>
  <c r="R198" i="1"/>
  <c r="O198" i="1" s="1"/>
  <c r="Q106" i="1"/>
  <c r="I106" i="1" s="1"/>
  <c r="Q244" i="1"/>
  <c r="R244" i="1"/>
  <c r="O244" i="1"/>
  <c r="O169" i="1"/>
  <c r="R160" i="1" s="1"/>
  <c r="O160" i="1" s="1"/>
  <c r="Q160" i="1"/>
  <c r="I160" i="1" s="1"/>
  <c r="O81" i="1"/>
  <c r="R80" i="1" s="1"/>
  <c r="O80" i="1" s="1"/>
  <c r="Q80" i="1"/>
  <c r="I80" i="1" s="1"/>
  <c r="R38" i="1"/>
  <c r="Q38" i="1"/>
  <c r="I38" i="1" s="1"/>
  <c r="O22" i="1"/>
  <c r="Q13" i="1"/>
  <c r="I13" i="1" s="1"/>
  <c r="O47" i="1"/>
  <c r="O89" i="1"/>
  <c r="Q143" i="1"/>
  <c r="I143" i="1" s="1"/>
  <c r="Q198" i="1"/>
  <c r="I198" i="1" s="1"/>
  <c r="O14" i="1"/>
  <c r="O76" i="1"/>
  <c r="R63" i="1" s="1"/>
  <c r="O63" i="1" s="1"/>
  <c r="O107" i="1"/>
  <c r="R106" i="1" s="1"/>
  <c r="O106" i="1" s="1"/>
  <c r="I244" i="1"/>
  <c r="R13" i="1" l="1"/>
  <c r="O38" i="1"/>
  <c r="I3" i="1"/>
  <c r="O13" i="1"/>
  <c r="O2" i="1" l="1"/>
</calcChain>
</file>

<file path=xl/sharedStrings.xml><?xml version="1.0" encoding="utf-8"?>
<sst xmlns="http://schemas.openxmlformats.org/spreadsheetml/2006/main" count="840" uniqueCount="261">
  <si>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</si>
  <si>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</si>
  <si>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</si>
  <si>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</si>
  <si>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</si>
  <si>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</si>
  <si>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</si>
  <si>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</si>
  <si>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02-16-01</t>
  </si>
  <si>
    <t>0,00</t>
  </si>
  <si>
    <t>2</t>
  </si>
  <si>
    <t>O</t>
  </si>
  <si>
    <t>Rozpočet:</t>
  </si>
  <si>
    <t>T. ú. Šakvice - Hustopeče u Brna,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</si>
  <si>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</si>
  <si>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</si>
  <si>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</si>
  <si>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</si>
  <si>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</si>
  <si>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</si>
  <si>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</si>
  <si>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</si>
  <si>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</si>
  <si>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</si>
  <si>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</si>
  <si>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</si>
  <si>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</si>
  <si>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</si>
  <si>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</si>
  <si>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</si>
  <si>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</si>
  <si>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</si>
  <si>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</si>
  <si>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</si>
  <si>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</si>
  <si>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</si>
  <si>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029611</t>
  </si>
  <si>
    <t/>
  </si>
  <si>
    <t>OSTATNÍ POŽADAVKY - ODBORNÝ DOZOR</t>
  </si>
  <si>
    <t>HOD</t>
  </si>
  <si>
    <t>PP</t>
  </si>
  <si>
    <t>VV</t>
  </si>
  <si>
    <t>viz soupis sestavení</t>
  </si>
  <si>
    <t>TS</t>
  </si>
  <si>
    <t>zahrnuje veškeré náklady spojené s objednatelem požadovaným dozorem</t>
  </si>
  <si>
    <t>12</t>
  </si>
  <si>
    <t>Odkopávky a prokopávky</t>
  </si>
  <si>
    <t>121108</t>
  </si>
  <si>
    <t>SEJMUTÍ ORNICE NEBO LESNÍ PŮDY S ODVOZEM DO 20KM</t>
  </si>
  <si>
    <t>M3</t>
  </si>
  <si>
    <t>položka zahrnuje sejmutí ornice bez ohledu na tloušťku vrstvy a její vodorovnou dopravu 
nezahrnuje uložení na trvalou skládku</t>
  </si>
  <si>
    <t>121109</t>
  </si>
  <si>
    <t>PŘÍPLATEK ZA DALŠÍ 1KM DOPRAVY ORNICE</t>
  </si>
  <si>
    <t>položka zahrnuje příplatek k vodorovnému přemístění ornice za každý další 1km nad 20km</t>
  </si>
  <si>
    <t>12393</t>
  </si>
  <si>
    <t>ODKOP PRO SPOD STAVBU SILNIC A ŽELEZNIC TŘ. III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</si>
  <si>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</si>
  <si>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132939R</t>
  </si>
  <si>
    <t>PŘÍPLATEK ZA DALŠÍ 1KM DOPRAVY ZEMINY - odvoz na mezideponii pro zpětné použití tam i zpět</t>
  </si>
  <si>
    <t>položka zahrnuje příplatek k vodorovnému přemístění zeminy za každý další 1km nad 20km</t>
  </si>
  <si>
    <t>PŘÍPLATEK ZA DALŠÍ 1KM DOPRAVY ZEMINY - odvoz na skládku</t>
  </si>
  <si>
    <t>13</t>
  </si>
  <si>
    <t>Hloubené vykopávky</t>
  </si>
  <si>
    <t>7</t>
  </si>
  <si>
    <t>132938</t>
  </si>
  <si>
    <t>HLOUBENÍ RÝH ŠÍŘ DO 2M PAŽ I NEPAŽ TŘ. III,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</si>
  <si>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</si>
  <si>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8</t>
  </si>
  <si>
    <t>132939</t>
  </si>
  <si>
    <t>PŘÍPLATEK ZA DALŠÍ 1KM DOPRAVY ZEMINY</t>
  </si>
  <si>
    <t>133938</t>
  </si>
  <si>
    <t>HLOUBENÍ ŠACHET ZAPAŽ I NEPAŽ TŘ. III, ODVOZ DO 20KM</t>
  </si>
  <si>
    <t>133939</t>
  </si>
  <si>
    <t>17</t>
  </si>
  <si>
    <t>Konstrukce ze zemin</t>
  </si>
  <si>
    <t>11</t>
  </si>
  <si>
    <t>171111R</t>
  </si>
  <si>
    <t>ULOŽENÍ SYP DO NÁSYPŮ SE ZLEPŠENÍM ZEMINY SE ZHUT DO 100% PS</t>
  </si>
  <si>
    <t>položka zahrnuje: 
- kompletní provedení zemní konstrukce vč. výběru vhodného materiálu                         - nutné přemístění zeminy z dočasných skládek 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pod.)Vzhledem k předpokladu maximálního využití zemin těžených v prostoru stavby je navrženo budování náspů ze zlepšených zemin (včetně ochranné hráze), zlepšené zeminy budou hutněny na hodnotu min 100% PS. V případě vyšších náspů budou do aktivní zóny budou použity hrubozrnné zeminy charakteru štěrků hlinitých hutněných na hodnotu ID min 1.00</t>
  </si>
  <si>
    <t>17170R</t>
  </si>
  <si>
    <t>ULOŽENÍ SYPANINY DO NÁSYPŮ VRSTEVNATÝCH SE ZHUTNĚNÍM DO 100% PS doplnění stabilizované vrstvy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</si>
  <si>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</si>
  <si>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17170R   1</t>
  </si>
  <si>
    <t>ULOŽENÍ SYPANINY DO NÁSYPŮ VRSTEVNATÝCH SE ZHUTNĚNÍM DO 100% PS</t>
  </si>
  <si>
    <t>14</t>
  </si>
  <si>
    <t>21197R</t>
  </si>
  <si>
    <t>GEOTEXTILIE SEPARAČNÍ - OCHRANÝ VAL</t>
  </si>
  <si>
    <t>M2</t>
  </si>
  <si>
    <t>Popisy prací zahrnují veškerý materiál, výrobky a polotovary, včetně mimostaveništní a vnitrostaveništní dopravy(rovněž přesuny), včetně naložení a složení,případně s uložením.Viz :     
– Předpis  S4 Železniční spodek   
– Vzorové listy železničního spodku Ž2, Ž3.   
– Technické kvalitativní podmínky staveb Státních drah, kap.1, 2, 3, 4.</t>
  </si>
  <si>
    <t>18</t>
  </si>
  <si>
    <t>Povrchové úpravy terénu (i vegetační)</t>
  </si>
  <si>
    <t>15</t>
  </si>
  <si>
    <t>18120R</t>
  </si>
  <si>
    <t>ÚPRAVA PLÁNĚ SE ZHUTNĚNÍM V HORNINĚ TŘ. III</t>
  </si>
  <si>
    <t>položka zahrnuje úpravu pláně včetně vyrovnání výškových rozdílů. Míru zhutnění určuje projekt.</t>
  </si>
  <si>
    <t>16</t>
  </si>
  <si>
    <t>18221R</t>
  </si>
  <si>
    <t>ROZPROSTŘENÍ ORNICE VE SVAHU V TL DO 0,10M</t>
  </si>
  <si>
    <t>položka zahrnuje:  
nutné přemístění ornice z dočasných skládek  
rozprostření ornice v předepsané tloušťce ve svahu přes 1:5</t>
  </si>
  <si>
    <t>18245R</t>
  </si>
  <si>
    <t>ZALOŽENÍ TRÁVNÍKU ZATRAVŇOVACÍ GEOROHOŽÍ VČETNĚ OSETÍ TRAVNÍM SEMEN</t>
  </si>
  <si>
    <t>Zahrnuje dodání a položení předepsané zatravňovací textilie bez ohledu na sklon terénu, osetí travním semenem, zalévání, první pokosení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</si>
  <si>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</si>
  <si>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</si>
  <si>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</si>
  <si>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</si>
  <si>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19</t>
  </si>
  <si>
    <t>89536</t>
  </si>
  <si>
    <t>DRENÁŽNÍ VÝUSŤ Z BETONU</t>
  </si>
  <si>
    <t>KUS</t>
  </si>
  <si>
    <t>- položky pro konstrukce na trubním vedení zahrnují kompletní konstrukce trubního vedení a to buď ve spojení spotrubím nebo samostatně. Zahrnují rovněž úpravy typových konstrukcí, spojovací a těsnící materiál, předepsanépovrchové úpravy, máčení cihel, vyspárování a pod. Šachty, vpustě, kabelové komory zahrnují i poklopy s rámem,mříže s rámem, koše na bahno, stupadla, žebříky, stropy z bet. dílců a pod.- dodání čerstvého betonu (betonové směsi) požadované kvality, jeho uložení do požadovaného tvaru přijakékoliv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požadovaných konstr. (i ztracené) s úpravou dle požadované kvality povrchu betonu, včetněodbedňovacích a odskružovacích prostředků,- podpěrné konstr. (skruže) a lešení všech druhů pro bednění, uložení čerstvého betonu, výztuže a doplňkovýchkonstr., vč. požadovaných otvorů, ochranných a bezpečnostních opatření a základů těchto konstrukcí a lešení,- vytvoření kotevních čel, kapes, nálitků, a sedel,- zřízení všech požadovaných otvorů, kapes, výklenků, prostupů, dutin, drážek a pod., vč. ztížení práce a úpravkolem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a tmelení spar a spojů,- opatření povrchů betonu izolací proti zemní vlhkosti v částech, kde přijdou do styku se zeminou nebo kamenivem,- případné zřízení spojovací vrstvy u základů,- úpravy pro osazení zařízení ochrany konstrukce proti vlivu bludných proudůViz :  - Předpis  S4 Železniční spodek- Vzorové listy železničního spodku Ž1, Ž 2, Ž3, Ž4.- Technické kvalitativní podmínky staveb Státních drah, kap. 1, 2, 3, 4, 14, 17, 22.</t>
  </si>
  <si>
    <t>VODOROVNÉ KONSTRUKCE</t>
  </si>
  <si>
    <t>20</t>
  </si>
  <si>
    <t>GEOTEXTILIE SEPARAČNÍ - OCHRANA NÁVODNÍHO SVAHU</t>
  </si>
  <si>
    <t>21</t>
  </si>
  <si>
    <t>327214R</t>
  </si>
  <si>
    <t>ZDI OPĚRNÉ, ZÁRUBNÍ, NÁBŘEŽNÍ Z GABIONŮ VČETNĚ KOVOVÉ KONSTRUKCE A PODKL.Z BETONU</t>
  </si>
  <si>
    <t>položka zahrnuje dodávku a osazení drátěných košů s výplní lomovým kamenem (sypaným, skládaným, s úpravou líce)</t>
  </si>
  <si>
    <t>22</t>
  </si>
  <si>
    <t>ZDI OPĚRNÉ, ZÁRUBNÍ, NÁBŘEŽNÍ Z GABIONŮ VČETNĚ KOVOVÉ KONSTRUKCE A PODKL.VRSTVY ZE ŠTĚRKODRTI - OCHRANA NÁVODNÍHO SVAHU</t>
  </si>
  <si>
    <t>23</t>
  </si>
  <si>
    <t>327325</t>
  </si>
  <si>
    <t>ZDI OPĚRNÉ, ZÁRUBNÍ, NÁBŘEŽNÍ ZE ŽELEZOVÉHO BETONU DO C30/37 (B37)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</si>
  <si>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</si>
  <si>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</si>
  <si>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451312</t>
  </si>
  <si>
    <t>PODKLADNÍ A VÝPLŇOVÉ VRSTVY Z PROSTÉHO BETONU C12/15</t>
  </si>
  <si>
    <t>25</t>
  </si>
  <si>
    <t>466921R</t>
  </si>
  <si>
    <t>DLAŽBY POLOVEGETAČNÍ Z BETONOVÝCH DLAŽDIC NA SUCHO VČETNĚ LOŽE A VÝPLNĚ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</si>
  <si>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nutné zemní práce (svahování, úpravu pláně a pod.)</t>
  </si>
  <si>
    <t>26</t>
  </si>
  <si>
    <t>711111R</t>
  </si>
  <si>
    <t>IZOLACE BĚŽNÝCH KONSTRUKCÍ PROTI ZEMNÍ VLHKOSTI 2xPENETRAČNÍMI A 1xASFALTOVÝMI NÁTĚRY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</si>
  <si>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</si>
  <si>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27</t>
  </si>
  <si>
    <t>711509</t>
  </si>
  <si>
    <t>OCHRANA IZOLACE NA POVRCHU GEOTEXTILIÍ</t>
  </si>
  <si>
    <t>položka zahrnuje: 
- dodání  předepsaného ochranného materiálu 
- zřízení ochrany izolace</t>
  </si>
  <si>
    <t>28</t>
  </si>
  <si>
    <t>711509R</t>
  </si>
  <si>
    <t>OBKLADEM POLYSTYRÉNU TL DO 400 MM</t>
  </si>
  <si>
    <t>50</t>
  </si>
  <si>
    <t>Konstrukční vrstvy tělesa železničního spodku</t>
  </si>
  <si>
    <t>29</t>
  </si>
  <si>
    <t>501101</t>
  </si>
  <si>
    <t>ZŘÍZENÍ KONSTRUKČNÍ VRSTVY TĚLESA ŽELEZNIČNÍHO SPODKU ZE ŠTĚRKODRTI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</si>
  <si>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</si>
  <si>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30</t>
  </si>
  <si>
    <t>501101R</t>
  </si>
  <si>
    <t>ZŘÍZENÍ KONSTRUKČNÍ VRSTVY TĚLESA ŽELEZNIČNÍHO SPODKU ZE ŠTĚRKODRTI - štěrkodrť z recyklace kol.lože</t>
  </si>
  <si>
    <t>31</t>
  </si>
  <si>
    <t>501430</t>
  </si>
  <si>
    <t>ZŘÍZENÍ KONSTRUKČNÍ VRSTVY TĚLESA ŽELEZNIČNÍHO SPODKU ZE ZEMINY ZLEPŠENÉ (STABILIZOVANÉ) VÁPNO-CEMENTEM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</si>
  <si>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</si>
  <si>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32</t>
  </si>
  <si>
    <t>501430R</t>
  </si>
  <si>
    <t>ZŘÍZENÍ KONSTRUKČNÍ VRSTVY TĚLESA ŽELEZNIČNÍHO SPODKU ZE ZEMINY ZLEPŠENÉ (STABILIZOVANÉ) VÁPNO-CEMENTEM ZKPP</t>
  </si>
  <si>
    <t>POTRUBÍ</t>
  </si>
  <si>
    <t>33</t>
  </si>
  <si>
    <t>21152</t>
  </si>
  <si>
    <t>SANAČNÍ A DRENÁŽNÍ ŽEBRA Z KAMENIVA DRCENÉHO</t>
  </si>
  <si>
    <t>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Ž3.- Technické kvalitativní podmínky staveb Státních drah, kap.1, 2, 3, 4.</t>
  </si>
  <si>
    <t>34</t>
  </si>
  <si>
    <t>21197</t>
  </si>
  <si>
    <t>OPLÁŠTĚNÍ ODVOD ŽEBER Z GEOTEXTILIE</t>
  </si>
  <si>
    <t>35</t>
  </si>
  <si>
    <t>212637</t>
  </si>
  <si>
    <t>TRATIVODY KOMPL Z TRUB Z PLAST HM DN DO 150MM, RÝHA TŘ III</t>
  </si>
  <si>
    <t>M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</si>
  <si>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</si>
  <si>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36</t>
  </si>
  <si>
    <t>87634R</t>
  </si>
  <si>
    <t>CHRÁNIČKY Z TRUB PLASTOVÝCH DN DO 200MM vč. pískového lože a fólie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</si>
  <si>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</si>
  <si>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37</t>
  </si>
  <si>
    <t>89520R</t>
  </si>
  <si>
    <t>DRENÁŽNÍ ŠACHTICE PLASTOVÉ PE-HD DN 400 S UZAMYKATELNÝM POKLOPEM -  kompletní dodávka a montáž včetně pochozích poklopů a vyrovnávací vrstvy ze štěrko</t>
  </si>
  <si>
    <t>písku - trativodní šachty.  
~</t>
  </si>
  <si>
    <t>položka obsahuje kompletní montáž dle technologického předpisu,  kompletní dodávka a montáž včetně poklopů, zahrnuje rovněž úpravy typových konstrukcí, spojovací a těsnící materiál, veškerou mimostaveništní a vnitrostaveništní dopravu –  položky pro zhotovení potrubí platí bez ohledu na sklon.</t>
  </si>
  <si>
    <t>38</t>
  </si>
  <si>
    <t>899524R</t>
  </si>
  <si>
    <t>OBETONOVÁNÍ POTRUBÍ Z BETONU DO C25/30</t>
  </si>
  <si>
    <t>93</t>
  </si>
  <si>
    <t>Dokonč. konstr. a práce</t>
  </si>
  <si>
    <t>39</t>
  </si>
  <si>
    <t>935831</t>
  </si>
  <si>
    <t>ŽLABY A RIGOLY DLÁŽDĚNÉ Z LOMOVÉHO KAMENE TL DO 250MMM DO ŠTĚRKOPÍSKU TL 100MM S VYSPÁROVANÍM CEM. MALTOU KOMPLET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</si>
  <si>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</si>
  <si>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40</t>
  </si>
  <si>
    <t>935832</t>
  </si>
  <si>
    <t>DLÁŽDĚNÉ Z LOMOVÉHO KAMENE TL DO 250MMM DO BETONU TL 100MM S VYSPÁROVANÍM CEM. MALTOU KOMPLET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</si>
  <si>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</si>
  <si>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935</t>
  </si>
  <si>
    <t>Žlaby a rigoly</t>
  </si>
  <si>
    <t>41</t>
  </si>
  <si>
    <t>21152R</t>
  </si>
  <si>
    <t>SANAČNÍ A DRENÁŽNÍ ŽEBRA Z PROPUSTNÉHO NENAMRZAVÉHO MATERIÁLU</t>
  </si>
  <si>
    <t>42</t>
  </si>
  <si>
    <t>SANAČNÍ A DRENÁŽNÍ ŽEBRA ZE ŠTĚRKODRTI 32/63</t>
  </si>
  <si>
    <t>43</t>
  </si>
  <si>
    <t>PODKL A VÝPLŇ VRSTVY Z PROST BET DO C25/30 XF3</t>
  </si>
  <si>
    <t>– dodání čerstvého betonu (betonové směsi) požadované kvality, jeho uložení do požadovaného tvaru přijakékoliv hustotě výztuže, konzistenci čerstvého betonu a způsobu hutnění, ošetření a ochranu betonu,   
– zhotovení nepropustného, mrazuvzdorného betonu a betonu požadované trvanlivosti a vlastností,   
– užití potřebných přísad a technologií výroby betonu,   
– zřízení pracovních a dilatačních spar, včetně potřebných úprav, výplně, vložek, opracování, očištění a ošetření,   
– bednění požadovaných konstr. (i ztracené) s úpravou dle požadované kvality povrchu betonu, včetněodbedňovacích a odskružovacích prostředků,   
– podpěrné konstr. (skruže) a lešení všech druhů pro bednění, uložení čerstvého betonu, výztuže a doplňkovýchkonstr., vč. požadovaných otvorů, ochranných a bezpečnostních opatření a základů těchto konstrukcí a lešení,   
– vytvoření kotevních čel, kapes, nálitků, a sedel,   
– zřízení všech požadovaných otvorů, kapes, výklenků, prostupů, dutin, drážek a pod., vč. ztížení práce a úpravkolem nich,   
– úpravy pro osazení výztuže, doplňkových konstrukcí a vybavení,   
– úpravy povrchu pro položení požadované izolace, povlaků a nátěrů, případně vyspravení,   
– ztížení práce u kabelových a injektážních trubek a ostatních zařízení osazovaných do betonu,   
– konstrukce betonových kloubů, upevnění kotevních prvků a doplňkových konstrukcí,   
– nátěry zabraňující soudržnost betonu a bednění,   
– výplň, těsnění a tmelení spar a spojů,   
– opatření povrchů betonu izolací proti zemní vlhkosti v částech, kde přijdou do styku se zeminou nebo kamenivem,   
– případné zřízení spojovací vrstvy u základů,   
– úpravy pro osazení zařízení ochrany konstrukce proti vlivu bludných proudůViz :     
– Předpis  S4 Železniční spodek   
– Vzorové listy železničního spodku Ž2, Ž3, Ž5, Ž6.   
– Technické kvalitativní podmínky staveb Státních drah, kap.1, 2, 3, 4, 5, 17.</t>
  </si>
  <si>
    <t>44</t>
  </si>
  <si>
    <t>711211</t>
  </si>
  <si>
    <t>IZOLACE ZVLÁŠT KONSTR PROTI ZEM VLHK ASFALT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</si>
  <si>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</si>
  <si>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45</t>
  </si>
  <si>
    <t>935422R</t>
  </si>
  <si>
    <t>ŽLABY A RIGOLY Z BETONOVÝCH ŽLABOVEK TZZ4a ŠÍŘKY DO 900 MM VČETNĚ BETONU C25/30 XF3 S VYSPÁROVANÍM BET. MALTOU KOMPLET</t>
  </si>
  <si>
    <t>1. Položka obsahuje: 
 – veškerý materiál, výrobky a polotovary, včetně mimostaveništní a vnitrostaveništní dopravy (rovněž přesuny), včetně naložení a složení, případně s uložením 
 – zahrnují veškeré práce a materiál nutné pro zřízení těchto konstrukcí, včetně lože, ukončení, patek, spárování, úpravy vtoku a výtoku 
2. Položka neobsahuje: 
 X 
3. Způsob měření: 
Měří se metr délkový.</t>
  </si>
  <si>
    <t>46</t>
  </si>
  <si>
    <t>935432R</t>
  </si>
  <si>
    <t>ŽLABY A RIGOLY Z BETONOVÝCH ŽLABOVEK TZZ3 ŠÍŘKY DO 1200 MM VČETNĚ BETONU C25/30 XF3 S VYSPÁROVANÍM BET. MALTOU KOMPLET</t>
  </si>
  <si>
    <t>47</t>
  </si>
  <si>
    <t>935504R01</t>
  </si>
  <si>
    <t>VYSTLÁNÍ ZÁSYPU FILTRAČNÍ GEOTEXTILII</t>
  </si>
  <si>
    <t>48</t>
  </si>
  <si>
    <t>935902</t>
  </si>
  <si>
    <t>ŽLABY A RIGOLY Z PŘÍKOPOVÝCH ŽLABŮ (VČETNĚ POKLOPŮ A MŘÍŽÍ) "J"</t>
  </si>
  <si>
    <t>1. Položka obsahuje: 
 – veškeré práce a materiál obsažený v názvu položky 
2. Položka neobsahuje: 
 X 
3. Způsob měření: 
Měří se metr délkový.</t>
  </si>
  <si>
    <t>49</t>
  </si>
  <si>
    <t>935905R</t>
  </si>
  <si>
    <t>ŽLABY A RIGOLY Z PŘÍKOPOVÝCH ŽLABŮ (VČETNĚ POKLOPŮ A MŘÍŽÍ) UCB 1</t>
  </si>
  <si>
    <t>Položka obsahu         – dodání dílce požadovaného tvaru a vlastností, jeho skladování, doprava a osazení do definitivní polohy,včetně komplexní technologie výroby a montáže dílců, ošetření a ochrana dílců,   
– u dílců železobetonových a předpjatých veškerá výztuž, případně i tuhé kovové prvky a závěsná oka,   
– úpravy a zařízení pro uložení a transport dílce,   
– veškeré požadované úpravy dílců, včetně doplňkových konstrukcí a vybavení,   
– sestavení dílce na stavbě včetně montážních zařízení,plošin a prahů a pod.,   
– výplň, těsnění a tmelení spár a spojů,   
– očištění a ošetření úložných ploch,   
– zednické výpomoce pro montáž dílců,   
– označení dílce výrobním štítkem nebo jiným způsobem,   
– úpravy dílce pro dodržení požadované přesnosti jeho osazení, včetně případných měření,   
– veškerá zařízení pro zajištění stability v každém okamžiku,   
– dodání hotových žel.bet. krycích desek (pochozích), jejich skladování a doprava   
– uložení žel.bet. krycích (pochozích) desek na příkop.zídku do předeps. výšky   
– další práce dané případně specifikací k příslušnému prefabrik. dílci (úprava pohledových ploch, příp. rubových ploch,osazení měřících zařízení, zkoušení a měření dílců a pod.).Viz :     
– Předpis  S4 Železniční spodek   
– Vzorové listy železničního spodku Ž1, Ž2, Ž3.   
– Technické kvalitativní podmínky staveb Státních drah, kap.1, 2, 3, 4, 5, 17.</t>
  </si>
  <si>
    <t>935906R</t>
  </si>
  <si>
    <t>ŽLABY A RIGOLY Z PŘÍKOPOVÝCH ŽLABŮ (VČETNĚ POKLOPŮ A MŘÍŽÍ) UCH 1</t>
  </si>
  <si>
    <t>96</t>
  </si>
  <si>
    <t>Bourání, demontáže, odstranění drážních konstrukcí - vyjma úzkokolejek</t>
  </si>
  <si>
    <t>51</t>
  </si>
  <si>
    <t>966118R</t>
  </si>
  <si>
    <t>BOURÁNÍ KONSTRUKCÍ Z BETON DÍLCŮ S ODVOZEM DO 40KM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</si>
  <si>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</si>
  <si>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99</t>
  </si>
  <si>
    <t>Poplatky za skládky</t>
  </si>
  <si>
    <t>52</t>
  </si>
  <si>
    <t>015140</t>
  </si>
  <si>
    <t>POPLATKY ZA LIKVIDACŮ ODPADŮ NEKONTAMINOVANÝCH - 17 01 01  BETON Z DEMOLIC OBJEKTŮ, ZÁKLADŮ TV</t>
  </si>
  <si>
    <t>T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</si>
  <si>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</si>
  <si>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53</t>
  </si>
  <si>
    <t>015510R1</t>
  </si>
  <si>
    <t>POPLATKY ZA LIKVIDACI ODPADŮ NEBEZPEČNÝCH - 17 05 03* - zemina kontaminovaná nebezpečnými látkami (překračující limitní hodnoty pro uložení na skládku</t>
  </si>
  <si>
    <t>S-O)  
~</t>
  </si>
  <si>
    <t>54</t>
  </si>
  <si>
    <t>015510R2</t>
  </si>
  <si>
    <t>POPLATKY ZA LIKVIDACI ODPADŮ NEBEZPEČNÝCH - 17 05 03* - zemina kontaminovaná ropnými látkami (odvoz na biodegradaci)</t>
  </si>
  <si>
    <t>55</t>
  </si>
  <si>
    <t>15113</t>
  </si>
  <si>
    <t>POPLATKY ZA LIKVIDACŮ ODPADŮ NEKONTAMINOVANÝCH - 17 05 04  VYTĚŽENÉ ZEMINY A HORNINY DO  III. TŘÍDA TĚŽITELNOSTI</t>
  </si>
  <si>
    <t xml:space="preserve">ODKOP PRO SPOD STAVBU SILNIC A ŽELEZNIC TŘ. I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</si>
  <si>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</si>
  <si>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RÝH ŠÍŘ DO 2M PAŽ I NEPAŽ TŘ. I, ODVOZ DO 20KM      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</si>
  <si>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</si>
  <si>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 xml:space="preserve">HLOUBENÍ ŠACHET ZAPAŽ I NEPAŽ TŘ. I, ODVOZ DO 20KM          </t>
  </si>
  <si>
    <t xml:space="preserve">ÚPRAVA PLÁNĚ SE ZHUTNĚNÍM V HORNINĚ TŘ. I     </t>
  </si>
  <si>
    <t>18110R</t>
  </si>
  <si>
    <t xml:space="preserve">TRATIVODY KOMPL Z TRUB Z PLAST HM DN DO 150MM, RÝHA TŘ I       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</si>
  <si>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</si>
  <si>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POPLATKY ZA LIKVIDACŮ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</si>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</sst>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top"/>
    </xf>
    <xf numFmtId="0" fontId="6" fillId="0" borderId="0" xfId="0" applyFont="1" applyAlignment="1">
      <alignment vertical="top"/>
    </xf>
    <xf numFmtId="4" fontId="0" fillId="0" borderId="0" xfId="0" applyNumberForma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4"/>
  <sheetViews>
    <sheetView tabSelected="1" topLeftCell="B1" zoomScaleNormal="100" workbookViewId="0">
      <pane ySplit="7" topLeftCell="A104" activePane="bottomLeft" state="frozen"/>
      <selection pane="bottomLeft" activeCell="H118" sqref="H118"/>
    </sheetView>
  </sheetViews>
  <sheetFormatPr defaultRowHeight="12.75" customHeight="1" x14ac:dyDescent="0.25"/>
  <cols>
    <col min="1" max="1" width="9.109375" hidden="1" customWidth="1"/>
    <col min="2" max="2" width="11.6640625" customWidth="1"/>
    <col min="3" max="3" width="14.6640625" customWidth="1"/>
    <col min="4" max="4" width="9.6640625" customWidth="1"/>
    <col min="5" max="5" width="70.6640625" customWidth="1"/>
    <col min="6" max="6" width="11.6640625" customWidth="1"/>
    <col min="7" max="9" width="16.6640625" customWidth="1"/>
    <col min="15" max="18" width="9.109375" hidden="1" customWidth="1"/>
  </cols>
  <sheetData>
    <row r="1" spans="1:18" ht="12.75" customHeight="1" x14ac:dyDescent="0.25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" customHeight="1" x14ac:dyDescent="0.25">
      <c r="B2" s="1"/>
      <c r="C2" s="1"/>
      <c r="D2" s="1"/>
      <c r="E2" s="2" t="s">
        <v>3</v>
      </c>
      <c r="F2" s="1"/>
      <c r="G2" s="1"/>
      <c r="H2" s="3"/>
      <c r="I2" s="3"/>
      <c r="O2">
        <f>0+O8+O13+O38+O63+O80+O101+O106+O143+O160+O189+O198+O239+O244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50" t="s">
        <v>6</v>
      </c>
      <c r="D3" s="51"/>
      <c r="E3" s="5" t="s">
        <v>7</v>
      </c>
      <c r="F3" s="1"/>
      <c r="G3" s="6"/>
      <c r="H3" s="7" t="s">
        <v>8</v>
      </c>
      <c r="I3" s="8">
        <f>0+I8+I13+I38+I63+I80+I101+I106+I143+I160+I189+I198+I239+I244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9" t="s">
        <v>12</v>
      </c>
      <c r="C4" s="52" t="s">
        <v>8</v>
      </c>
      <c r="D4" s="53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5">
      <c r="A5" s="49" t="s">
        <v>15</v>
      </c>
      <c r="B5" s="49" t="s">
        <v>16</v>
      </c>
      <c r="C5" s="49" t="s">
        <v>17</v>
      </c>
      <c r="D5" s="49" t="s">
        <v>18</v>
      </c>
      <c r="E5" s="49" t="s">
        <v>19</v>
      </c>
      <c r="F5" s="49" t="s">
        <v>20</v>
      </c>
      <c r="G5" s="49" t="s">
        <v>21</v>
      </c>
      <c r="H5" s="49" t="s">
        <v>22</v>
      </c>
      <c r="I5" s="49"/>
      <c r="O5" t="s">
        <v>23</v>
      </c>
      <c r="P5" t="s">
        <v>10</v>
      </c>
    </row>
    <row r="6" spans="1:18" ht="12.75" customHeight="1" x14ac:dyDescent="0.25">
      <c r="A6" s="49"/>
      <c r="B6" s="49"/>
      <c r="C6" s="49"/>
      <c r="D6" s="49"/>
      <c r="E6" s="49"/>
      <c r="F6" s="49"/>
      <c r="G6" s="49"/>
      <c r="H6" s="12" t="s">
        <v>24</v>
      </c>
      <c r="I6" s="12" t="s">
        <v>25</v>
      </c>
    </row>
    <row r="7" spans="1:18" ht="12.75" customHeight="1" x14ac:dyDescent="0.25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5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13.2" x14ac:dyDescent="0.25">
      <c r="A9" s="16" t="s">
        <v>35</v>
      </c>
      <c r="B9" s="17" t="s">
        <v>27</v>
      </c>
      <c r="C9" s="17" t="s">
        <v>36</v>
      </c>
      <c r="D9" s="16" t="s">
        <v>37</v>
      </c>
      <c r="E9" s="18" t="s">
        <v>38</v>
      </c>
      <c r="F9" s="19" t="s">
        <v>39</v>
      </c>
      <c r="G9" s="20">
        <v>360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ht="13.2" x14ac:dyDescent="0.25">
      <c r="A10" s="22" t="s">
        <v>40</v>
      </c>
      <c r="E10" s="23" t="s">
        <v>37</v>
      </c>
    </row>
    <row r="11" spans="1:18" ht="13.2" x14ac:dyDescent="0.25">
      <c r="A11" s="24" t="s">
        <v>41</v>
      </c>
      <c r="E11" s="25" t="s">
        <v>42</v>
      </c>
    </row>
    <row r="12" spans="1:18" ht="13.2" x14ac:dyDescent="0.25">
      <c r="A12" t="s">
        <v>43</v>
      </c>
      <c r="E12" s="23" t="s">
        <v>44</v>
      </c>
    </row>
    <row r="13" spans="1:18" ht="12.75" customHeight="1" x14ac:dyDescent="0.25">
      <c r="A13" s="3" t="s">
        <v>33</v>
      </c>
      <c r="B13" s="3"/>
      <c r="C13" s="26" t="s">
        <v>45</v>
      </c>
      <c r="D13" s="3"/>
      <c r="E13" s="14" t="s">
        <v>46</v>
      </c>
      <c r="F13" s="3"/>
      <c r="G13" s="3"/>
      <c r="H13" s="3"/>
      <c r="I13" s="27">
        <f>0+Q13</f>
        <v>0</v>
      </c>
      <c r="O13">
        <f>0+R13</f>
        <v>0</v>
      </c>
      <c r="Q13" s="48">
        <f>0+I14+I18+I22+I30+I34+I26</f>
        <v>0</v>
      </c>
      <c r="R13">
        <f>0+O14+O18+O22+O30+O34+O26</f>
        <v>0</v>
      </c>
    </row>
    <row r="14" spans="1:18" ht="13.2" x14ac:dyDescent="0.25">
      <c r="A14" s="16" t="s">
        <v>35</v>
      </c>
      <c r="B14" s="17" t="s">
        <v>10</v>
      </c>
      <c r="C14" s="17" t="s">
        <v>47</v>
      </c>
      <c r="D14" s="16" t="s">
        <v>37</v>
      </c>
      <c r="E14" s="18" t="s">
        <v>48</v>
      </c>
      <c r="F14" s="19" t="s">
        <v>49</v>
      </c>
      <c r="G14" s="20">
        <v>4912</v>
      </c>
      <c r="H14" s="21">
        <v>0</v>
      </c>
      <c r="I14" s="21">
        <f>ROUND(ROUND(H14,2)*ROUND(G14,3),2)</f>
        <v>0</v>
      </c>
      <c r="O14">
        <f>(I14*21)/100</f>
        <v>0</v>
      </c>
      <c r="P14" t="s">
        <v>10</v>
      </c>
    </row>
    <row r="15" spans="1:18" ht="13.2" x14ac:dyDescent="0.25">
      <c r="A15" s="22" t="s">
        <v>40</v>
      </c>
      <c r="E15" s="23" t="s">
        <v>37</v>
      </c>
    </row>
    <row r="16" spans="1:18" ht="13.2" x14ac:dyDescent="0.25">
      <c r="A16" s="24" t="s">
        <v>41</v>
      </c>
      <c r="E16" s="25" t="s">
        <v>42</v>
      </c>
    </row>
    <row r="17" spans="1:16" ht="39.6" x14ac:dyDescent="0.25">
      <c r="A17" t="s">
        <v>43</v>
      </c>
      <c r="E17" s="23" t="s">
        <v>50</v>
      </c>
    </row>
    <row r="18" spans="1:16" ht="13.2" x14ac:dyDescent="0.25">
      <c r="A18" s="16" t="s">
        <v>35</v>
      </c>
      <c r="B18" s="17" t="s">
        <v>2</v>
      </c>
      <c r="C18" s="17" t="s">
        <v>51</v>
      </c>
      <c r="D18" s="16" t="s">
        <v>37</v>
      </c>
      <c r="E18" s="18" t="s">
        <v>52</v>
      </c>
      <c r="F18" s="19" t="s">
        <v>49</v>
      </c>
      <c r="G18" s="20">
        <v>4912</v>
      </c>
      <c r="H18" s="21">
        <v>0</v>
      </c>
      <c r="I18" s="21">
        <f>ROUND(ROUND(H18,2)*ROUND(G18,3),2)</f>
        <v>0</v>
      </c>
      <c r="O18">
        <f>(I18*21)/100</f>
        <v>0</v>
      </c>
      <c r="P18" t="s">
        <v>10</v>
      </c>
    </row>
    <row r="19" spans="1:16" ht="13.2" x14ac:dyDescent="0.25">
      <c r="A19" s="22" t="s">
        <v>40</v>
      </c>
      <c r="E19" s="23" t="s">
        <v>37</v>
      </c>
    </row>
    <row r="20" spans="1:16" ht="13.2" x14ac:dyDescent="0.25">
      <c r="A20" s="24" t="s">
        <v>41</v>
      </c>
      <c r="E20" s="25" t="s">
        <v>42</v>
      </c>
    </row>
    <row r="21" spans="1:16" ht="26.4" x14ac:dyDescent="0.25">
      <c r="A21" t="s">
        <v>43</v>
      </c>
      <c r="E21" s="23" t="s">
        <v>53</v>
      </c>
    </row>
    <row r="22" spans="1:16" ht="13.2" x14ac:dyDescent="0.25">
      <c r="A22" s="16" t="s">
        <v>35</v>
      </c>
      <c r="B22" s="37" t="s">
        <v>28</v>
      </c>
      <c r="C22" s="37" t="s">
        <v>54</v>
      </c>
      <c r="D22" s="38" t="s">
        <v>37</v>
      </c>
      <c r="E22" s="39" t="s">
        <v>55</v>
      </c>
      <c r="F22" s="40" t="s">
        <v>49</v>
      </c>
      <c r="G22" s="41">
        <v>0</v>
      </c>
      <c r="H22" s="42">
        <v>0</v>
      </c>
      <c r="I22" s="42">
        <f>ROUND(ROUND(H22,2)*ROUND(G22,3),2)</f>
        <v>0</v>
      </c>
      <c r="O22">
        <f>(I22*21)/100</f>
        <v>0</v>
      </c>
      <c r="P22" t="s">
        <v>10</v>
      </c>
    </row>
    <row r="23" spans="1:16" ht="13.2" x14ac:dyDescent="0.25">
      <c r="A23" s="22" t="s">
        <v>40</v>
      </c>
      <c r="B23" s="43"/>
      <c r="C23" s="43"/>
      <c r="D23" s="43"/>
      <c r="E23" s="44" t="s">
        <v>37</v>
      </c>
      <c r="F23" s="43"/>
      <c r="G23" s="43"/>
      <c r="H23" s="43"/>
      <c r="I23" s="43"/>
    </row>
    <row r="24" spans="1:16" ht="13.2" x14ac:dyDescent="0.25">
      <c r="A24" s="24" t="s">
        <v>41</v>
      </c>
      <c r="B24" s="43"/>
      <c r="C24" s="43"/>
      <c r="D24" s="43"/>
      <c r="E24" s="45" t="s">
        <v>42</v>
      </c>
      <c r="F24" s="43"/>
      <c r="G24" s="43"/>
      <c r="H24" s="43"/>
      <c r="I24" s="43"/>
    </row>
    <row r="25" spans="1:16" ht="382.8" x14ac:dyDescent="0.25">
      <c r="A25" t="s">
        <v>43</v>
      </c>
      <c r="B25" s="43"/>
      <c r="C25" s="43"/>
      <c r="D25" s="43"/>
      <c r="E25" s="44" t="s">
        <v>56</v>
      </c>
      <c r="F25" s="43"/>
      <c r="G25" s="43"/>
      <c r="H25" s="43"/>
      <c r="I25" s="43"/>
    </row>
    <row r="26" spans="1:16" ht="13.2" x14ac:dyDescent="0.25">
      <c r="B26" s="28">
        <v>56</v>
      </c>
      <c r="C26" s="28">
        <v>12373</v>
      </c>
      <c r="D26" s="29" t="s">
        <v>37</v>
      </c>
      <c r="E26" s="30" t="s">
        <v>250</v>
      </c>
      <c r="F26" s="31" t="s">
        <v>49</v>
      </c>
      <c r="G26" s="32">
        <v>30281</v>
      </c>
      <c r="H26" s="33">
        <v>0</v>
      </c>
      <c r="I26" s="33">
        <f>ROUND(ROUND(H26,2)*ROUND(G26,3),2)</f>
        <v>0</v>
      </c>
      <c r="O26">
        <f>(I26*21)/100</f>
        <v>0</v>
      </c>
      <c r="P26" t="s">
        <v>10</v>
      </c>
    </row>
    <row r="27" spans="1:16" ht="13.2" x14ac:dyDescent="0.25">
      <c r="B27" s="34"/>
      <c r="C27" s="34"/>
      <c r="D27" s="34"/>
      <c r="E27" s="35" t="s">
        <v>37</v>
      </c>
      <c r="F27" s="34"/>
      <c r="G27" s="34"/>
      <c r="H27" s="34"/>
      <c r="I27" s="34"/>
    </row>
    <row r="28" spans="1:16" ht="13.2" x14ac:dyDescent="0.25">
      <c r="B28" s="34"/>
      <c r="C28" s="34"/>
      <c r="D28" s="34"/>
      <c r="E28" s="36" t="s">
        <v>42</v>
      </c>
      <c r="F28" s="34"/>
      <c r="G28" s="34"/>
      <c r="H28" s="34"/>
      <c r="I28" s="34"/>
    </row>
    <row r="29" spans="1:16" ht="382.8" x14ac:dyDescent="0.25">
      <c r="B29" s="34"/>
      <c r="C29" s="34"/>
      <c r="D29" s="34"/>
      <c r="E29" s="35" t="s">
        <v>251</v>
      </c>
      <c r="F29" s="34"/>
      <c r="G29" s="34"/>
      <c r="H29" s="34"/>
      <c r="I29" s="34"/>
    </row>
    <row r="30" spans="1:16" ht="26.4" x14ac:dyDescent="0.25">
      <c r="A30" s="16" t="s">
        <v>35</v>
      </c>
      <c r="B30" s="17" t="s">
        <v>29</v>
      </c>
      <c r="C30" s="17" t="s">
        <v>57</v>
      </c>
      <c r="D30" s="16" t="s">
        <v>37</v>
      </c>
      <c r="E30" s="18" t="s">
        <v>58</v>
      </c>
      <c r="F30" s="19" t="s">
        <v>49</v>
      </c>
      <c r="G30" s="20">
        <v>25125</v>
      </c>
      <c r="H30" s="21">
        <v>0</v>
      </c>
      <c r="I30" s="21">
        <f>ROUND(ROUND(H30,2)*ROUND(G30,3),2)</f>
        <v>0</v>
      </c>
      <c r="O30">
        <f>(I30*21)/100</f>
        <v>0</v>
      </c>
      <c r="P30" t="s">
        <v>10</v>
      </c>
    </row>
    <row r="31" spans="1:16" ht="13.2" x14ac:dyDescent="0.25">
      <c r="A31" s="22" t="s">
        <v>40</v>
      </c>
      <c r="E31" s="23" t="s">
        <v>37</v>
      </c>
    </row>
    <row r="32" spans="1:16" ht="13.2" x14ac:dyDescent="0.25">
      <c r="A32" s="24" t="s">
        <v>41</v>
      </c>
      <c r="E32" s="25" t="s">
        <v>42</v>
      </c>
    </row>
    <row r="33" spans="1:18" ht="26.4" x14ac:dyDescent="0.25">
      <c r="A33" t="s">
        <v>43</v>
      </c>
      <c r="E33" s="23" t="s">
        <v>59</v>
      </c>
    </row>
    <row r="34" spans="1:18" ht="13.2" x14ac:dyDescent="0.25">
      <c r="A34" s="16" t="s">
        <v>35</v>
      </c>
      <c r="B34" s="17" t="s">
        <v>30</v>
      </c>
      <c r="C34" s="17" t="s">
        <v>57</v>
      </c>
      <c r="D34" s="16" t="s">
        <v>37</v>
      </c>
      <c r="E34" s="18" t="s">
        <v>60</v>
      </c>
      <c r="F34" s="19" t="s">
        <v>49</v>
      </c>
      <c r="G34" s="20">
        <v>5366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8" ht="13.2" x14ac:dyDescent="0.25">
      <c r="A35" s="22" t="s">
        <v>40</v>
      </c>
      <c r="E35" s="23" t="s">
        <v>37</v>
      </c>
    </row>
    <row r="36" spans="1:18" ht="13.2" x14ac:dyDescent="0.25">
      <c r="A36" s="24" t="s">
        <v>41</v>
      </c>
      <c r="E36" s="25" t="s">
        <v>42</v>
      </c>
    </row>
    <row r="37" spans="1:18" ht="26.4" x14ac:dyDescent="0.25">
      <c r="A37" t="s">
        <v>43</v>
      </c>
      <c r="E37" s="23" t="s">
        <v>59</v>
      </c>
    </row>
    <row r="38" spans="1:18" ht="12.75" customHeight="1" x14ac:dyDescent="0.25">
      <c r="A38" s="3" t="s">
        <v>33</v>
      </c>
      <c r="B38" s="3"/>
      <c r="C38" s="26" t="s">
        <v>61</v>
      </c>
      <c r="D38" s="3"/>
      <c r="E38" s="14" t="s">
        <v>62</v>
      </c>
      <c r="F38" s="3"/>
      <c r="G38" s="3"/>
      <c r="H38" s="3"/>
      <c r="I38" s="27">
        <f>0+Q38</f>
        <v>0</v>
      </c>
      <c r="O38">
        <f>0+R38</f>
        <v>0</v>
      </c>
      <c r="Q38" s="48">
        <f>0+I39+I47+I51+I59+I43+I55</f>
        <v>0</v>
      </c>
      <c r="R38">
        <f>0+O39+O47+O51+O59+O43+O55</f>
        <v>0</v>
      </c>
    </row>
    <row r="39" spans="1:18" ht="13.2" x14ac:dyDescent="0.25">
      <c r="A39" s="16" t="s">
        <v>35</v>
      </c>
      <c r="B39" s="37" t="s">
        <v>63</v>
      </c>
      <c r="C39" s="37" t="s">
        <v>64</v>
      </c>
      <c r="D39" s="38" t="s">
        <v>37</v>
      </c>
      <c r="E39" s="39" t="s">
        <v>65</v>
      </c>
      <c r="F39" s="40" t="s">
        <v>49</v>
      </c>
      <c r="G39" s="41">
        <v>0</v>
      </c>
      <c r="H39" s="42">
        <v>0</v>
      </c>
      <c r="I39" s="42">
        <f>ROUND(ROUND(H39,2)*ROUND(G39,3),2)</f>
        <v>0</v>
      </c>
      <c r="O39">
        <f>(I39*21)/100</f>
        <v>0</v>
      </c>
      <c r="P39" t="s">
        <v>10</v>
      </c>
    </row>
    <row r="40" spans="1:18" ht="13.2" x14ac:dyDescent="0.25">
      <c r="A40" s="22" t="s">
        <v>40</v>
      </c>
      <c r="B40" s="43"/>
      <c r="C40" s="43"/>
      <c r="D40" s="43"/>
      <c r="E40" s="44" t="s">
        <v>37</v>
      </c>
      <c r="F40" s="43"/>
      <c r="G40" s="43"/>
      <c r="H40" s="43"/>
      <c r="I40" s="43"/>
    </row>
    <row r="41" spans="1:18" ht="13.2" x14ac:dyDescent="0.25">
      <c r="A41" s="24" t="s">
        <v>41</v>
      </c>
      <c r="B41" s="43"/>
      <c r="C41" s="43"/>
      <c r="D41" s="43"/>
      <c r="E41" s="45" t="s">
        <v>42</v>
      </c>
      <c r="F41" s="43"/>
      <c r="G41" s="43"/>
      <c r="H41" s="43"/>
      <c r="I41" s="43"/>
    </row>
    <row r="42" spans="1:18" ht="330" x14ac:dyDescent="0.25">
      <c r="A42" t="s">
        <v>43</v>
      </c>
      <c r="B42" s="43"/>
      <c r="C42" s="43"/>
      <c r="D42" s="43"/>
      <c r="E42" s="44" t="s">
        <v>66</v>
      </c>
      <c r="F42" s="43"/>
      <c r="G42" s="43"/>
      <c r="H42" s="43"/>
      <c r="I42" s="43"/>
    </row>
    <row r="43" spans="1:18" ht="13.2" x14ac:dyDescent="0.25">
      <c r="B43" s="28">
        <v>57</v>
      </c>
      <c r="C43" s="28">
        <v>132738</v>
      </c>
      <c r="D43" s="29" t="s">
        <v>37</v>
      </c>
      <c r="E43" s="30" t="s">
        <v>252</v>
      </c>
      <c r="F43" s="31" t="s">
        <v>49</v>
      </c>
      <c r="G43" s="32">
        <v>189</v>
      </c>
      <c r="H43" s="33">
        <v>0</v>
      </c>
      <c r="I43" s="33">
        <f>ROUND(ROUND(H43,2)*ROUND(G43,3),2)</f>
        <v>0</v>
      </c>
      <c r="O43">
        <f>(I43*21)/100</f>
        <v>0</v>
      </c>
      <c r="P43" t="s">
        <v>10</v>
      </c>
    </row>
    <row r="44" spans="1:18" ht="13.2" x14ac:dyDescent="0.25">
      <c r="B44" s="34"/>
      <c r="C44" s="34"/>
      <c r="D44" s="34"/>
      <c r="E44" s="35" t="s">
        <v>37</v>
      </c>
      <c r="F44" s="34"/>
      <c r="G44" s="34"/>
      <c r="H44" s="34"/>
      <c r="I44" s="34"/>
    </row>
    <row r="45" spans="1:18" ht="13.2" x14ac:dyDescent="0.25">
      <c r="B45" s="34"/>
      <c r="C45" s="34"/>
      <c r="D45" s="34"/>
      <c r="E45" s="36" t="s">
        <v>42</v>
      </c>
      <c r="F45" s="34"/>
      <c r="G45" s="34"/>
      <c r="H45" s="34"/>
      <c r="I45" s="34"/>
    </row>
    <row r="46" spans="1:18" ht="330" x14ac:dyDescent="0.25">
      <c r="B46" s="34"/>
      <c r="C46" s="34"/>
      <c r="D46" s="34"/>
      <c r="E46" s="35" t="s">
        <v>253</v>
      </c>
      <c r="F46" s="34"/>
      <c r="G46" s="34"/>
      <c r="H46" s="34"/>
      <c r="I46" s="34"/>
    </row>
    <row r="47" spans="1:18" ht="13.2" x14ac:dyDescent="0.25">
      <c r="A47" s="16" t="s">
        <v>35</v>
      </c>
      <c r="B47" s="17" t="s">
        <v>67</v>
      </c>
      <c r="C47" s="17" t="s">
        <v>68</v>
      </c>
      <c r="D47" s="16" t="s">
        <v>37</v>
      </c>
      <c r="E47" s="18" t="s">
        <v>69</v>
      </c>
      <c r="F47" s="19" t="s">
        <v>49</v>
      </c>
      <c r="G47" s="20">
        <v>189</v>
      </c>
      <c r="H47" s="21">
        <v>0</v>
      </c>
      <c r="I47" s="21">
        <f>ROUND(ROUND(H47,2)*ROUND(G47,3),2)</f>
        <v>0</v>
      </c>
      <c r="O47">
        <f>(I47*21)/100</f>
        <v>0</v>
      </c>
      <c r="P47" t="s">
        <v>10</v>
      </c>
    </row>
    <row r="48" spans="1:18" ht="13.2" x14ac:dyDescent="0.25">
      <c r="A48" s="22" t="s">
        <v>40</v>
      </c>
      <c r="E48" s="23" t="s">
        <v>37</v>
      </c>
    </row>
    <row r="49" spans="1:18" ht="13.2" x14ac:dyDescent="0.25">
      <c r="A49" s="24" t="s">
        <v>41</v>
      </c>
      <c r="E49" s="25" t="s">
        <v>42</v>
      </c>
    </row>
    <row r="50" spans="1:18" ht="26.4" x14ac:dyDescent="0.25">
      <c r="A50" t="s">
        <v>43</v>
      </c>
      <c r="E50" s="23" t="s">
        <v>59</v>
      </c>
    </row>
    <row r="51" spans="1:18" ht="13.2" x14ac:dyDescent="0.25">
      <c r="A51" s="16" t="s">
        <v>35</v>
      </c>
      <c r="B51" s="37" t="s">
        <v>31</v>
      </c>
      <c r="C51" s="37" t="s">
        <v>70</v>
      </c>
      <c r="D51" s="38" t="s">
        <v>37</v>
      </c>
      <c r="E51" s="39" t="s">
        <v>71</v>
      </c>
      <c r="F51" s="40" t="s">
        <v>49</v>
      </c>
      <c r="G51" s="41">
        <v>0</v>
      </c>
      <c r="H51" s="42">
        <v>0</v>
      </c>
      <c r="I51" s="42">
        <f>ROUND(ROUND(H51,2)*ROUND(G51,3),2)</f>
        <v>0</v>
      </c>
      <c r="O51">
        <f>(I51*21)/100</f>
        <v>0</v>
      </c>
      <c r="P51" t="s">
        <v>10</v>
      </c>
    </row>
    <row r="52" spans="1:18" ht="13.2" x14ac:dyDescent="0.25">
      <c r="A52" s="22" t="s">
        <v>40</v>
      </c>
      <c r="B52" s="43"/>
      <c r="C52" s="43"/>
      <c r="D52" s="43"/>
      <c r="E52" s="44" t="s">
        <v>37</v>
      </c>
      <c r="F52" s="43"/>
      <c r="G52" s="43"/>
      <c r="H52" s="43"/>
      <c r="I52" s="43"/>
    </row>
    <row r="53" spans="1:18" ht="13.2" x14ac:dyDescent="0.25">
      <c r="A53" s="24" t="s">
        <v>41</v>
      </c>
      <c r="B53" s="43"/>
      <c r="C53" s="43"/>
      <c r="D53" s="43"/>
      <c r="E53" s="45" t="s">
        <v>42</v>
      </c>
      <c r="F53" s="43"/>
      <c r="G53" s="43"/>
      <c r="H53" s="43"/>
      <c r="I53" s="43"/>
    </row>
    <row r="54" spans="1:18" ht="330" x14ac:dyDescent="0.25">
      <c r="A54" t="s">
        <v>43</v>
      </c>
      <c r="B54" s="43"/>
      <c r="C54" s="43"/>
      <c r="D54" s="43"/>
      <c r="E54" s="44" t="s">
        <v>66</v>
      </c>
      <c r="F54" s="43"/>
      <c r="G54" s="43"/>
      <c r="H54" s="43"/>
      <c r="I54" s="43"/>
    </row>
    <row r="55" spans="1:18" ht="13.2" x14ac:dyDescent="0.25">
      <c r="B55" s="28">
        <v>58</v>
      </c>
      <c r="C55" s="28">
        <v>133738</v>
      </c>
      <c r="D55" s="29" t="s">
        <v>37</v>
      </c>
      <c r="E55" s="30" t="s">
        <v>254</v>
      </c>
      <c r="F55" s="31" t="s">
        <v>49</v>
      </c>
      <c r="G55" s="32">
        <v>21</v>
      </c>
      <c r="H55" s="33">
        <v>0</v>
      </c>
      <c r="I55" s="33">
        <f>ROUND(ROUND(H55,2)*ROUND(G55,3),2)</f>
        <v>0</v>
      </c>
      <c r="O55">
        <f>(I55*21)/100</f>
        <v>0</v>
      </c>
      <c r="P55" t="s">
        <v>10</v>
      </c>
    </row>
    <row r="56" spans="1:18" ht="13.2" x14ac:dyDescent="0.25">
      <c r="B56" s="34"/>
      <c r="C56" s="34"/>
      <c r="D56" s="34"/>
      <c r="E56" s="35" t="s">
        <v>37</v>
      </c>
      <c r="F56" s="34"/>
      <c r="G56" s="34"/>
      <c r="H56" s="34"/>
      <c r="I56" s="34"/>
    </row>
    <row r="57" spans="1:18" ht="13.2" x14ac:dyDescent="0.25">
      <c r="B57" s="34"/>
      <c r="C57" s="34"/>
      <c r="D57" s="34"/>
      <c r="E57" s="36" t="s">
        <v>42</v>
      </c>
      <c r="F57" s="34"/>
      <c r="G57" s="34"/>
      <c r="H57" s="34"/>
      <c r="I57" s="34"/>
    </row>
    <row r="58" spans="1:18" ht="330" x14ac:dyDescent="0.25">
      <c r="B58" s="34"/>
      <c r="C58" s="34"/>
      <c r="D58" s="34"/>
      <c r="E58" s="35" t="s">
        <v>253</v>
      </c>
      <c r="F58" s="34"/>
      <c r="G58" s="34"/>
      <c r="H58" s="34"/>
      <c r="I58" s="34"/>
    </row>
    <row r="59" spans="1:18" ht="13.2" x14ac:dyDescent="0.25">
      <c r="A59" s="16" t="s">
        <v>35</v>
      </c>
      <c r="B59" s="17" t="s">
        <v>32</v>
      </c>
      <c r="C59" s="17" t="s">
        <v>72</v>
      </c>
      <c r="D59" s="16" t="s">
        <v>37</v>
      </c>
      <c r="E59" s="18" t="s">
        <v>69</v>
      </c>
      <c r="F59" s="19" t="s">
        <v>49</v>
      </c>
      <c r="G59" s="20">
        <v>21</v>
      </c>
      <c r="H59" s="21">
        <v>0</v>
      </c>
      <c r="I59" s="21">
        <f>ROUND(ROUND(H59,2)*ROUND(G59,3),2)</f>
        <v>0</v>
      </c>
      <c r="O59">
        <f>(I59*21)/100</f>
        <v>0</v>
      </c>
      <c r="P59" t="s">
        <v>10</v>
      </c>
    </row>
    <row r="60" spans="1:18" ht="13.2" x14ac:dyDescent="0.25">
      <c r="A60" s="22" t="s">
        <v>40</v>
      </c>
      <c r="E60" s="23" t="s">
        <v>37</v>
      </c>
    </row>
    <row r="61" spans="1:18" ht="13.2" x14ac:dyDescent="0.25">
      <c r="A61" s="24" t="s">
        <v>41</v>
      </c>
      <c r="E61" s="25" t="s">
        <v>42</v>
      </c>
    </row>
    <row r="62" spans="1:18" ht="26.4" x14ac:dyDescent="0.25">
      <c r="A62" t="s">
        <v>43</v>
      </c>
      <c r="E62" s="23" t="s">
        <v>59</v>
      </c>
    </row>
    <row r="63" spans="1:18" ht="12.75" customHeight="1" x14ac:dyDescent="0.25">
      <c r="A63" s="3" t="s">
        <v>33</v>
      </c>
      <c r="B63" s="3"/>
      <c r="C63" s="26" t="s">
        <v>73</v>
      </c>
      <c r="D63" s="3"/>
      <c r="E63" s="14" t="s">
        <v>74</v>
      </c>
      <c r="F63" s="3"/>
      <c r="G63" s="3"/>
      <c r="H63" s="3"/>
      <c r="I63" s="27">
        <f>0+Q63</f>
        <v>0</v>
      </c>
      <c r="O63">
        <f>0+R63</f>
        <v>0</v>
      </c>
      <c r="Q63">
        <f>0+I64+I68+I72+I76</f>
        <v>0</v>
      </c>
      <c r="R63">
        <f>0+O64+O68+O72+O76</f>
        <v>0</v>
      </c>
    </row>
    <row r="64" spans="1:18" ht="13.2" x14ac:dyDescent="0.25">
      <c r="A64" s="16" t="s">
        <v>35</v>
      </c>
      <c r="B64" s="17" t="s">
        <v>75</v>
      </c>
      <c r="C64" s="17" t="s">
        <v>76</v>
      </c>
      <c r="D64" s="16" t="s">
        <v>37</v>
      </c>
      <c r="E64" s="18" t="s">
        <v>77</v>
      </c>
      <c r="F64" s="19" t="s">
        <v>49</v>
      </c>
      <c r="G64" s="20">
        <v>21250</v>
      </c>
      <c r="H64" s="21">
        <v>0</v>
      </c>
      <c r="I64" s="21">
        <f>ROUND(ROUND(H64,2)*ROUND(G64,3),2)</f>
        <v>0</v>
      </c>
      <c r="O64">
        <f>(I64*21)/100</f>
        <v>0</v>
      </c>
      <c r="P64" t="s">
        <v>10</v>
      </c>
    </row>
    <row r="65" spans="1:18" ht="13.2" x14ac:dyDescent="0.25">
      <c r="A65" s="22" t="s">
        <v>40</v>
      </c>
      <c r="E65" s="23" t="s">
        <v>37</v>
      </c>
    </row>
    <row r="66" spans="1:18" ht="13.2" x14ac:dyDescent="0.25">
      <c r="A66" s="24" t="s">
        <v>41</v>
      </c>
      <c r="E66" s="25" t="s">
        <v>42</v>
      </c>
    </row>
    <row r="67" spans="1:18" ht="343.2" x14ac:dyDescent="0.25">
      <c r="A67" t="s">
        <v>43</v>
      </c>
      <c r="E67" s="23" t="s">
        <v>78</v>
      </c>
    </row>
    <row r="68" spans="1:18" ht="26.4" x14ac:dyDescent="0.25">
      <c r="A68" s="16" t="s">
        <v>35</v>
      </c>
      <c r="B68" s="17" t="s">
        <v>45</v>
      </c>
      <c r="C68" s="17" t="s">
        <v>79</v>
      </c>
      <c r="D68" s="16" t="s">
        <v>37</v>
      </c>
      <c r="E68" s="18" t="s">
        <v>80</v>
      </c>
      <c r="F68" s="19" t="s">
        <v>49</v>
      </c>
      <c r="G68" s="20">
        <v>3090</v>
      </c>
      <c r="H68" s="21">
        <v>0</v>
      </c>
      <c r="I68" s="21">
        <f>ROUND(ROUND(H68,2)*ROUND(G68,3),2)</f>
        <v>0</v>
      </c>
      <c r="O68">
        <f>(I68*21)/100</f>
        <v>0</v>
      </c>
      <c r="P68" t="s">
        <v>10</v>
      </c>
    </row>
    <row r="69" spans="1:18" ht="13.2" x14ac:dyDescent="0.25">
      <c r="A69" s="22" t="s">
        <v>40</v>
      </c>
      <c r="E69" s="23" t="s">
        <v>37</v>
      </c>
    </row>
    <row r="70" spans="1:18" ht="13.2" x14ac:dyDescent="0.25">
      <c r="A70" s="24" t="s">
        <v>41</v>
      </c>
      <c r="E70" s="25" t="s">
        <v>42</v>
      </c>
    </row>
    <row r="71" spans="1:18" ht="277.2" x14ac:dyDescent="0.25">
      <c r="A71" t="s">
        <v>43</v>
      </c>
      <c r="E71" s="23" t="s">
        <v>81</v>
      </c>
    </row>
    <row r="72" spans="1:18" ht="26.4" x14ac:dyDescent="0.25">
      <c r="A72" s="16" t="s">
        <v>35</v>
      </c>
      <c r="B72" s="17" t="s">
        <v>61</v>
      </c>
      <c r="C72" s="17" t="s">
        <v>82</v>
      </c>
      <c r="D72" s="16" t="s">
        <v>37</v>
      </c>
      <c r="E72" s="18" t="s">
        <v>83</v>
      </c>
      <c r="F72" s="19" t="s">
        <v>49</v>
      </c>
      <c r="G72" s="20">
        <v>786</v>
      </c>
      <c r="H72" s="21">
        <v>0</v>
      </c>
      <c r="I72" s="21">
        <f>ROUND(ROUND(H72,2)*ROUND(G72,3),2)</f>
        <v>0</v>
      </c>
      <c r="O72">
        <f>(I72*21)/100</f>
        <v>0</v>
      </c>
      <c r="P72" t="s">
        <v>10</v>
      </c>
    </row>
    <row r="73" spans="1:18" ht="13.2" x14ac:dyDescent="0.25">
      <c r="A73" s="22" t="s">
        <v>40</v>
      </c>
      <c r="E73" s="23" t="s">
        <v>37</v>
      </c>
    </row>
    <row r="74" spans="1:18" ht="13.2" x14ac:dyDescent="0.25">
      <c r="A74" s="24" t="s">
        <v>41</v>
      </c>
      <c r="E74" s="25" t="s">
        <v>42</v>
      </c>
    </row>
    <row r="75" spans="1:18" ht="277.2" x14ac:dyDescent="0.25">
      <c r="A75" t="s">
        <v>43</v>
      </c>
      <c r="E75" s="23" t="s">
        <v>81</v>
      </c>
    </row>
    <row r="76" spans="1:18" ht="13.2" x14ac:dyDescent="0.25">
      <c r="A76" s="16" t="s">
        <v>35</v>
      </c>
      <c r="B76" s="17" t="s">
        <v>84</v>
      </c>
      <c r="C76" s="17" t="s">
        <v>85</v>
      </c>
      <c r="D76" s="16" t="s">
        <v>37</v>
      </c>
      <c r="E76" s="18" t="s">
        <v>86</v>
      </c>
      <c r="F76" s="19" t="s">
        <v>87</v>
      </c>
      <c r="G76" s="20">
        <v>4476</v>
      </c>
      <c r="H76" s="21">
        <v>0</v>
      </c>
      <c r="I76" s="21">
        <f>ROUND(ROUND(H76,2)*ROUND(G76,3),2)</f>
        <v>0</v>
      </c>
      <c r="O76">
        <f>(I76*21)/100</f>
        <v>0</v>
      </c>
      <c r="P76" t="s">
        <v>10</v>
      </c>
    </row>
    <row r="77" spans="1:18" ht="13.2" x14ac:dyDescent="0.25">
      <c r="A77" s="22" t="s">
        <v>40</v>
      </c>
      <c r="E77" s="23" t="s">
        <v>37</v>
      </c>
    </row>
    <row r="78" spans="1:18" ht="13.2" x14ac:dyDescent="0.25">
      <c r="A78" s="24" t="s">
        <v>41</v>
      </c>
      <c r="E78" s="25" t="s">
        <v>42</v>
      </c>
    </row>
    <row r="79" spans="1:18" ht="79.2" x14ac:dyDescent="0.25">
      <c r="A79" t="s">
        <v>43</v>
      </c>
      <c r="E79" s="23" t="s">
        <v>88</v>
      </c>
    </row>
    <row r="80" spans="1:18" ht="12.75" customHeight="1" x14ac:dyDescent="0.25">
      <c r="A80" s="3" t="s">
        <v>33</v>
      </c>
      <c r="B80" s="3"/>
      <c r="C80" s="26" t="s">
        <v>89</v>
      </c>
      <c r="D80" s="3"/>
      <c r="E80" s="14" t="s">
        <v>90</v>
      </c>
      <c r="F80" s="3"/>
      <c r="G80" s="3"/>
      <c r="H80" s="3"/>
      <c r="I80" s="27">
        <f>0+Q80</f>
        <v>0</v>
      </c>
      <c r="O80">
        <f>0+R80</f>
        <v>0</v>
      </c>
      <c r="Q80" s="48">
        <f>0+I81+I89+I93+I97+I85</f>
        <v>0</v>
      </c>
      <c r="R80">
        <f>0+O81+O89+O93+O97+O85</f>
        <v>0</v>
      </c>
    </row>
    <row r="81" spans="1:16" ht="13.2" x14ac:dyDescent="0.25">
      <c r="A81" s="16" t="s">
        <v>35</v>
      </c>
      <c r="B81" s="37" t="s">
        <v>91</v>
      </c>
      <c r="C81" s="37" t="s">
        <v>92</v>
      </c>
      <c r="D81" s="38" t="s">
        <v>37</v>
      </c>
      <c r="E81" s="39" t="s">
        <v>93</v>
      </c>
      <c r="F81" s="40" t="s">
        <v>87</v>
      </c>
      <c r="G81" s="41">
        <v>0</v>
      </c>
      <c r="H81" s="42">
        <v>0</v>
      </c>
      <c r="I81" s="42">
        <f>ROUND(ROUND(H81,2)*ROUND(G81,3),2)</f>
        <v>0</v>
      </c>
      <c r="O81">
        <f>(I81*21)/100</f>
        <v>0</v>
      </c>
      <c r="P81" t="s">
        <v>10</v>
      </c>
    </row>
    <row r="82" spans="1:16" ht="13.2" x14ac:dyDescent="0.25">
      <c r="A82" s="22" t="s">
        <v>40</v>
      </c>
      <c r="B82" s="43"/>
      <c r="C82" s="43"/>
      <c r="D82" s="43"/>
      <c r="E82" s="44" t="s">
        <v>37</v>
      </c>
      <c r="F82" s="43"/>
      <c r="G82" s="43"/>
      <c r="H82" s="43"/>
      <c r="I82" s="43"/>
    </row>
    <row r="83" spans="1:16" ht="13.2" x14ac:dyDescent="0.25">
      <c r="A83" s="24" t="s">
        <v>41</v>
      </c>
      <c r="B83" s="43"/>
      <c r="C83" s="43"/>
      <c r="D83" s="43"/>
      <c r="E83" s="45" t="s">
        <v>42</v>
      </c>
      <c r="F83" s="43"/>
      <c r="G83" s="43"/>
      <c r="H83" s="43"/>
      <c r="I83" s="43"/>
    </row>
    <row r="84" spans="1:16" ht="26.4" x14ac:dyDescent="0.25">
      <c r="A84" t="s">
        <v>43</v>
      </c>
      <c r="B84" s="43"/>
      <c r="C84" s="43"/>
      <c r="D84" s="43"/>
      <c r="E84" s="44" t="s">
        <v>94</v>
      </c>
      <c r="F84" s="43"/>
      <c r="G84" s="43"/>
      <c r="H84" s="43"/>
      <c r="I84" s="43"/>
    </row>
    <row r="85" spans="1:16" ht="13.2" x14ac:dyDescent="0.25">
      <c r="B85" s="28">
        <v>59</v>
      </c>
      <c r="C85" s="28" t="s">
        <v>256</v>
      </c>
      <c r="D85" s="29" t="s">
        <v>37</v>
      </c>
      <c r="E85" s="30" t="s">
        <v>255</v>
      </c>
      <c r="F85" s="31" t="s">
        <v>87</v>
      </c>
      <c r="G85" s="32">
        <v>62624</v>
      </c>
      <c r="H85" s="33">
        <v>0</v>
      </c>
      <c r="I85" s="33">
        <f>ROUND(ROUND(H85,2)*ROUND(G85,3),2)</f>
        <v>0</v>
      </c>
      <c r="O85">
        <f>(I85*21)/100</f>
        <v>0</v>
      </c>
      <c r="P85" t="s">
        <v>10</v>
      </c>
    </row>
    <row r="86" spans="1:16" ht="13.2" x14ac:dyDescent="0.25">
      <c r="B86" s="34"/>
      <c r="C86" s="34"/>
      <c r="D86" s="34"/>
      <c r="E86" s="35" t="s">
        <v>37</v>
      </c>
      <c r="F86" s="34"/>
      <c r="G86" s="34"/>
      <c r="H86" s="34"/>
      <c r="I86" s="34"/>
    </row>
    <row r="87" spans="1:16" ht="13.2" x14ac:dyDescent="0.25">
      <c r="B87" s="34"/>
      <c r="C87" s="34"/>
      <c r="D87" s="34"/>
      <c r="E87" s="36" t="s">
        <v>42</v>
      </c>
      <c r="F87" s="34"/>
      <c r="G87" s="34"/>
      <c r="H87" s="34"/>
      <c r="I87" s="34"/>
    </row>
    <row r="88" spans="1:16" ht="26.4" x14ac:dyDescent="0.25">
      <c r="B88" s="34"/>
      <c r="C88" s="34"/>
      <c r="D88" s="34"/>
      <c r="E88" s="35" t="s">
        <v>94</v>
      </c>
      <c r="F88" s="34"/>
      <c r="G88" s="34"/>
      <c r="H88" s="34"/>
      <c r="I88" s="34"/>
    </row>
    <row r="89" spans="1:16" ht="13.2" x14ac:dyDescent="0.25">
      <c r="A89" s="16" t="s">
        <v>35</v>
      </c>
      <c r="B89" s="17" t="s">
        <v>95</v>
      </c>
      <c r="C89" s="17" t="s">
        <v>96</v>
      </c>
      <c r="D89" s="16" t="s">
        <v>37</v>
      </c>
      <c r="E89" s="18" t="s">
        <v>97</v>
      </c>
      <c r="F89" s="19" t="s">
        <v>87</v>
      </c>
      <c r="G89" s="20">
        <v>17980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ht="13.2" x14ac:dyDescent="0.25">
      <c r="A90" s="22" t="s">
        <v>40</v>
      </c>
      <c r="E90" s="23" t="s">
        <v>37</v>
      </c>
    </row>
    <row r="91" spans="1:16" ht="13.2" x14ac:dyDescent="0.25">
      <c r="A91" s="24" t="s">
        <v>41</v>
      </c>
      <c r="E91" s="25" t="s">
        <v>42</v>
      </c>
    </row>
    <row r="92" spans="1:16" ht="39.6" x14ac:dyDescent="0.25">
      <c r="A92" t="s">
        <v>43</v>
      </c>
      <c r="E92" s="23" t="s">
        <v>98</v>
      </c>
    </row>
    <row r="93" spans="1:16" ht="26.4" x14ac:dyDescent="0.25">
      <c r="A93" s="16" t="s">
        <v>35</v>
      </c>
      <c r="B93" s="17" t="s">
        <v>73</v>
      </c>
      <c r="C93" s="17" t="s">
        <v>99</v>
      </c>
      <c r="D93" s="16" t="s">
        <v>37</v>
      </c>
      <c r="E93" s="18" t="s">
        <v>100</v>
      </c>
      <c r="F93" s="19" t="s">
        <v>87</v>
      </c>
      <c r="G93" s="20">
        <v>17980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ht="13.2" x14ac:dyDescent="0.25">
      <c r="A94" s="22" t="s">
        <v>40</v>
      </c>
      <c r="E94" s="23" t="s">
        <v>37</v>
      </c>
    </row>
    <row r="95" spans="1:16" ht="13.2" x14ac:dyDescent="0.25">
      <c r="A95" s="24" t="s">
        <v>41</v>
      </c>
      <c r="E95" s="25" t="s">
        <v>42</v>
      </c>
    </row>
    <row r="96" spans="1:16" ht="26.4" x14ac:dyDescent="0.25">
      <c r="A96" t="s">
        <v>43</v>
      </c>
      <c r="E96" s="23" t="s">
        <v>101</v>
      </c>
    </row>
    <row r="97" spans="1:18" ht="13.2" x14ac:dyDescent="0.25">
      <c r="A97" s="16" t="s">
        <v>35</v>
      </c>
      <c r="B97" s="17" t="s">
        <v>89</v>
      </c>
      <c r="C97" s="17" t="s">
        <v>102</v>
      </c>
      <c r="D97" s="16" t="s">
        <v>37</v>
      </c>
      <c r="E97" s="18" t="s">
        <v>103</v>
      </c>
      <c r="F97" s="19" t="s">
        <v>87</v>
      </c>
      <c r="G97" s="20">
        <v>17980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8" ht="13.2" x14ac:dyDescent="0.25">
      <c r="A98" s="22" t="s">
        <v>40</v>
      </c>
      <c r="E98" s="23" t="s">
        <v>37</v>
      </c>
    </row>
    <row r="99" spans="1:18" ht="13.2" x14ac:dyDescent="0.25">
      <c r="A99" s="24" t="s">
        <v>41</v>
      </c>
      <c r="E99" s="25" t="s">
        <v>42</v>
      </c>
    </row>
    <row r="100" spans="1:18" ht="26.4" x14ac:dyDescent="0.25">
      <c r="A100" t="s">
        <v>43</v>
      </c>
      <c r="E100" s="23" t="s">
        <v>104</v>
      </c>
    </row>
    <row r="101" spans="1:18" ht="12.75" customHeight="1" x14ac:dyDescent="0.25">
      <c r="A101" s="3" t="s">
        <v>33</v>
      </c>
      <c r="B101" s="3"/>
      <c r="C101" s="26" t="s">
        <v>10</v>
      </c>
      <c r="D101" s="3"/>
      <c r="E101" s="14" t="s">
        <v>105</v>
      </c>
      <c r="F101" s="3"/>
      <c r="G101" s="3"/>
      <c r="H101" s="3"/>
      <c r="I101" s="27">
        <f>0+Q101</f>
        <v>0</v>
      </c>
      <c r="O101">
        <f>0+R101</f>
        <v>0</v>
      </c>
      <c r="Q101">
        <f>0+I102</f>
        <v>0</v>
      </c>
      <c r="R101">
        <f>0+O102</f>
        <v>0</v>
      </c>
    </row>
    <row r="102" spans="1:18" ht="13.2" x14ac:dyDescent="0.25">
      <c r="A102" s="16" t="s">
        <v>35</v>
      </c>
      <c r="B102" s="17" t="s">
        <v>106</v>
      </c>
      <c r="C102" s="17" t="s">
        <v>107</v>
      </c>
      <c r="D102" s="16" t="s">
        <v>37</v>
      </c>
      <c r="E102" s="18" t="s">
        <v>108</v>
      </c>
      <c r="F102" s="19" t="s">
        <v>109</v>
      </c>
      <c r="G102" s="20">
        <v>4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8" ht="13.2" x14ac:dyDescent="0.25">
      <c r="A103" s="22" t="s">
        <v>40</v>
      </c>
      <c r="E103" s="23" t="s">
        <v>37</v>
      </c>
    </row>
    <row r="104" spans="1:18" ht="13.2" x14ac:dyDescent="0.25">
      <c r="A104" s="24" t="s">
        <v>41</v>
      </c>
      <c r="E104" s="25" t="s">
        <v>42</v>
      </c>
    </row>
    <row r="105" spans="1:18" ht="369.6" x14ac:dyDescent="0.25">
      <c r="A105" t="s">
        <v>43</v>
      </c>
      <c r="E105" s="23" t="s">
        <v>110</v>
      </c>
    </row>
    <row r="106" spans="1:18" ht="12.75" customHeight="1" x14ac:dyDescent="0.25">
      <c r="A106" s="3" t="s">
        <v>33</v>
      </c>
      <c r="B106" s="3"/>
      <c r="C106" s="26" t="s">
        <v>28</v>
      </c>
      <c r="D106" s="3"/>
      <c r="E106" s="14" t="s">
        <v>111</v>
      </c>
      <c r="F106" s="3"/>
      <c r="G106" s="3"/>
      <c r="H106" s="3"/>
      <c r="I106" s="27">
        <f>0+Q106</f>
        <v>0</v>
      </c>
      <c r="O106">
        <f>0+R106</f>
        <v>0</v>
      </c>
      <c r="Q106">
        <f>0+I107+I111+I115+I119+I123+I127+I131+I135+I139</f>
        <v>0</v>
      </c>
      <c r="R106">
        <f>0+O107+O111+O115+O119+O123+O127+O131+O135+O139</f>
        <v>0</v>
      </c>
    </row>
    <row r="107" spans="1:18" ht="13.2" x14ac:dyDescent="0.25">
      <c r="A107" s="16" t="s">
        <v>35</v>
      </c>
      <c r="B107" s="17" t="s">
        <v>112</v>
      </c>
      <c r="C107" s="17" t="s">
        <v>85</v>
      </c>
      <c r="D107" s="16" t="s">
        <v>37</v>
      </c>
      <c r="E107" s="18" t="s">
        <v>113</v>
      </c>
      <c r="F107" s="19" t="s">
        <v>87</v>
      </c>
      <c r="G107" s="20">
        <v>2970</v>
      </c>
      <c r="H107" s="21">
        <v>0</v>
      </c>
      <c r="I107" s="21">
        <f>ROUND(ROUND(H107,2)*ROUND(G107,3),2)</f>
        <v>0</v>
      </c>
      <c r="O107">
        <f>(I107*21)/100</f>
        <v>0</v>
      </c>
      <c r="P107" t="s">
        <v>10</v>
      </c>
    </row>
    <row r="108" spans="1:18" ht="13.2" x14ac:dyDescent="0.25">
      <c r="A108" s="22" t="s">
        <v>40</v>
      </c>
      <c r="E108" s="23" t="s">
        <v>37</v>
      </c>
    </row>
    <row r="109" spans="1:18" ht="13.2" x14ac:dyDescent="0.25">
      <c r="A109" s="24" t="s">
        <v>41</v>
      </c>
      <c r="E109" s="25" t="s">
        <v>42</v>
      </c>
    </row>
    <row r="110" spans="1:18" ht="79.2" x14ac:dyDescent="0.25">
      <c r="A110" t="s">
        <v>43</v>
      </c>
      <c r="E110" s="23" t="s">
        <v>88</v>
      </c>
    </row>
    <row r="111" spans="1:18" ht="26.4" x14ac:dyDescent="0.25">
      <c r="A111" s="16" t="s">
        <v>35</v>
      </c>
      <c r="B111" s="28" t="s">
        <v>114</v>
      </c>
      <c r="C111" s="28" t="s">
        <v>115</v>
      </c>
      <c r="D111" s="29" t="s">
        <v>37</v>
      </c>
      <c r="E111" s="30" t="s">
        <v>116</v>
      </c>
      <c r="F111" s="31" t="s">
        <v>49</v>
      </c>
      <c r="G111" s="32">
        <v>1007</v>
      </c>
      <c r="H111" s="33">
        <v>0</v>
      </c>
      <c r="I111" s="33">
        <f>ROUND(ROUND(H111,2)*ROUND(G111,3),2)</f>
        <v>0</v>
      </c>
      <c r="O111">
        <f>(I111*21)/100</f>
        <v>0</v>
      </c>
      <c r="P111" t="s">
        <v>10</v>
      </c>
    </row>
    <row r="112" spans="1:18" ht="13.2" x14ac:dyDescent="0.25">
      <c r="A112" s="22" t="s">
        <v>40</v>
      </c>
      <c r="B112" s="34"/>
      <c r="C112" s="34"/>
      <c r="D112" s="34"/>
      <c r="E112" s="35" t="s">
        <v>37</v>
      </c>
      <c r="F112" s="34"/>
      <c r="G112" s="34"/>
      <c r="H112" s="34"/>
      <c r="I112" s="34"/>
    </row>
    <row r="113" spans="1:16" ht="13.2" x14ac:dyDescent="0.25">
      <c r="A113" s="24" t="s">
        <v>41</v>
      </c>
      <c r="B113" s="34"/>
      <c r="C113" s="34"/>
      <c r="D113" s="34"/>
      <c r="E113" s="36" t="s">
        <v>42</v>
      </c>
      <c r="F113" s="34"/>
      <c r="G113" s="34"/>
      <c r="H113" s="34"/>
      <c r="I113" s="34"/>
    </row>
    <row r="114" spans="1:16" ht="26.4" x14ac:dyDescent="0.25">
      <c r="A114" t="s">
        <v>43</v>
      </c>
      <c r="B114" s="34"/>
      <c r="C114" s="34"/>
      <c r="D114" s="34"/>
      <c r="E114" s="35" t="s">
        <v>117</v>
      </c>
      <c r="F114" s="34"/>
      <c r="G114" s="34"/>
      <c r="H114" s="34"/>
      <c r="I114" s="34"/>
    </row>
    <row r="115" spans="1:16" ht="39.6" x14ac:dyDescent="0.25">
      <c r="A115" s="16" t="s">
        <v>35</v>
      </c>
      <c r="B115" s="17" t="s">
        <v>118</v>
      </c>
      <c r="C115" s="17" t="s">
        <v>115</v>
      </c>
      <c r="D115" s="16" t="s">
        <v>37</v>
      </c>
      <c r="E115" s="18" t="s">
        <v>119</v>
      </c>
      <c r="F115" s="19" t="s">
        <v>49</v>
      </c>
      <c r="G115" s="20">
        <v>1040</v>
      </c>
      <c r="H115" s="21">
        <v>0</v>
      </c>
      <c r="I115" s="21">
        <f>ROUND(ROUND(H115,2)*ROUND(G115,3),2)</f>
        <v>0</v>
      </c>
      <c r="O115">
        <f>(I115*21)/100</f>
        <v>0</v>
      </c>
      <c r="P115" t="s">
        <v>10</v>
      </c>
    </row>
    <row r="116" spans="1:16" ht="13.2" x14ac:dyDescent="0.25">
      <c r="A116" s="22" t="s">
        <v>40</v>
      </c>
      <c r="E116" s="23" t="s">
        <v>37</v>
      </c>
    </row>
    <row r="117" spans="1:16" ht="13.2" x14ac:dyDescent="0.25">
      <c r="A117" s="24" t="s">
        <v>41</v>
      </c>
      <c r="E117" s="25" t="s">
        <v>42</v>
      </c>
    </row>
    <row r="118" spans="1:16" ht="26.4" x14ac:dyDescent="0.25">
      <c r="A118" t="s">
        <v>43</v>
      </c>
      <c r="E118" s="23" t="s">
        <v>117</v>
      </c>
    </row>
    <row r="119" spans="1:16" ht="13.2" x14ac:dyDescent="0.25">
      <c r="A119" s="16" t="s">
        <v>35</v>
      </c>
      <c r="B119" s="17" t="s">
        <v>120</v>
      </c>
      <c r="C119" s="17" t="s">
        <v>121</v>
      </c>
      <c r="D119" s="16" t="s">
        <v>37</v>
      </c>
      <c r="E119" s="18" t="s">
        <v>122</v>
      </c>
      <c r="F119" s="19" t="s">
        <v>49</v>
      </c>
      <c r="G119" s="20">
        <v>343.8</v>
      </c>
      <c r="H119" s="21">
        <v>0</v>
      </c>
      <c r="I119" s="21">
        <f>ROUND(ROUND(H119,2)*ROUND(G119,3),2)</f>
        <v>0</v>
      </c>
      <c r="O119">
        <f>(I119*21)/100</f>
        <v>0</v>
      </c>
      <c r="P119" t="s">
        <v>10</v>
      </c>
    </row>
    <row r="120" spans="1:16" ht="13.2" x14ac:dyDescent="0.25">
      <c r="A120" s="22" t="s">
        <v>40</v>
      </c>
      <c r="E120" s="23" t="s">
        <v>37</v>
      </c>
    </row>
    <row r="121" spans="1:16" ht="13.2" x14ac:dyDescent="0.25">
      <c r="A121" s="24" t="s">
        <v>41</v>
      </c>
      <c r="E121" s="25" t="s">
        <v>42</v>
      </c>
    </row>
    <row r="122" spans="1:16" ht="382.8" x14ac:dyDescent="0.25">
      <c r="A122" t="s">
        <v>43</v>
      </c>
      <c r="E122" s="23" t="s">
        <v>123</v>
      </c>
    </row>
    <row r="123" spans="1:16" ht="13.2" x14ac:dyDescent="0.25">
      <c r="A123" s="16" t="s">
        <v>35</v>
      </c>
      <c r="B123" s="17" t="s">
        <v>124</v>
      </c>
      <c r="C123" s="17" t="s">
        <v>125</v>
      </c>
      <c r="D123" s="16" t="s">
        <v>37</v>
      </c>
      <c r="E123" s="18" t="s">
        <v>126</v>
      </c>
      <c r="F123" s="19" t="s">
        <v>49</v>
      </c>
      <c r="G123" s="20">
        <v>48.704999999999998</v>
      </c>
      <c r="H123" s="21">
        <v>0</v>
      </c>
      <c r="I123" s="21">
        <f>ROUND(ROUND(H123,2)*ROUND(G123,3),2)</f>
        <v>0</v>
      </c>
      <c r="O123">
        <f>(I123*21)/100</f>
        <v>0</v>
      </c>
      <c r="P123" t="s">
        <v>10</v>
      </c>
    </row>
    <row r="124" spans="1:16" ht="13.2" x14ac:dyDescent="0.25">
      <c r="A124" s="22" t="s">
        <v>40</v>
      </c>
      <c r="E124" s="23" t="s">
        <v>37</v>
      </c>
    </row>
    <row r="125" spans="1:16" ht="13.2" x14ac:dyDescent="0.25">
      <c r="A125" s="24" t="s">
        <v>41</v>
      </c>
      <c r="E125" s="25" t="s">
        <v>42</v>
      </c>
    </row>
    <row r="126" spans="1:16" ht="382.8" x14ac:dyDescent="0.25">
      <c r="A126" t="s">
        <v>43</v>
      </c>
      <c r="E126" s="23" t="s">
        <v>123</v>
      </c>
    </row>
    <row r="127" spans="1:16" ht="26.4" x14ac:dyDescent="0.25">
      <c r="A127" s="16" t="s">
        <v>35</v>
      </c>
      <c r="B127" s="17" t="s">
        <v>127</v>
      </c>
      <c r="C127" s="17" t="s">
        <v>128</v>
      </c>
      <c r="D127" s="16" t="s">
        <v>37</v>
      </c>
      <c r="E127" s="18" t="s">
        <v>129</v>
      </c>
      <c r="F127" s="19" t="s">
        <v>87</v>
      </c>
      <c r="G127" s="20">
        <v>3955</v>
      </c>
      <c r="H127" s="21">
        <v>0</v>
      </c>
      <c r="I127" s="21">
        <f>ROUND(ROUND(H127,2)*ROUND(G127,3),2)</f>
        <v>0</v>
      </c>
      <c r="O127">
        <f>(I127*21)/100</f>
        <v>0</v>
      </c>
      <c r="P127" t="s">
        <v>10</v>
      </c>
    </row>
    <row r="128" spans="1:16" ht="13.2" x14ac:dyDescent="0.25">
      <c r="A128" s="22" t="s">
        <v>40</v>
      </c>
      <c r="E128" s="23" t="s">
        <v>37</v>
      </c>
    </row>
    <row r="129" spans="1:18" ht="13.2" x14ac:dyDescent="0.25">
      <c r="A129" s="24" t="s">
        <v>41</v>
      </c>
      <c r="E129" s="25" t="s">
        <v>42</v>
      </c>
    </row>
    <row r="130" spans="1:18" ht="118.8" x14ac:dyDescent="0.25">
      <c r="A130" t="s">
        <v>43</v>
      </c>
      <c r="E130" s="23" t="s">
        <v>130</v>
      </c>
    </row>
    <row r="131" spans="1:18" ht="26.4" x14ac:dyDescent="0.25">
      <c r="A131" s="16" t="s">
        <v>35</v>
      </c>
      <c r="B131" s="17" t="s">
        <v>131</v>
      </c>
      <c r="C131" s="17" t="s">
        <v>132</v>
      </c>
      <c r="D131" s="16" t="s">
        <v>37</v>
      </c>
      <c r="E131" s="18" t="s">
        <v>133</v>
      </c>
      <c r="F131" s="19" t="s">
        <v>87</v>
      </c>
      <c r="G131" s="20">
        <v>592.1</v>
      </c>
      <c r="H131" s="21">
        <v>0</v>
      </c>
      <c r="I131" s="21">
        <f>ROUND(ROUND(H131,2)*ROUND(G131,3),2)</f>
        <v>0</v>
      </c>
      <c r="O131">
        <f>(I131*21)/100</f>
        <v>0</v>
      </c>
      <c r="P131" t="s">
        <v>10</v>
      </c>
    </row>
    <row r="132" spans="1:18" ht="13.2" x14ac:dyDescent="0.25">
      <c r="A132" s="22" t="s">
        <v>40</v>
      </c>
      <c r="E132" s="23" t="s">
        <v>37</v>
      </c>
    </row>
    <row r="133" spans="1:18" ht="13.2" x14ac:dyDescent="0.25">
      <c r="A133" s="24" t="s">
        <v>41</v>
      </c>
      <c r="E133" s="25" t="s">
        <v>42</v>
      </c>
    </row>
    <row r="134" spans="1:18" ht="198" x14ac:dyDescent="0.25">
      <c r="A134" t="s">
        <v>43</v>
      </c>
      <c r="E134" s="23" t="s">
        <v>134</v>
      </c>
    </row>
    <row r="135" spans="1:18" ht="13.2" x14ac:dyDescent="0.25">
      <c r="A135" s="16" t="s">
        <v>35</v>
      </c>
      <c r="B135" s="17" t="s">
        <v>135</v>
      </c>
      <c r="C135" s="17" t="s">
        <v>136</v>
      </c>
      <c r="D135" s="16" t="s">
        <v>37</v>
      </c>
      <c r="E135" s="18" t="s">
        <v>137</v>
      </c>
      <c r="F135" s="19" t="s">
        <v>87</v>
      </c>
      <c r="G135" s="20">
        <v>592.1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8" ht="13.2" x14ac:dyDescent="0.25">
      <c r="A136" s="22" t="s">
        <v>40</v>
      </c>
      <c r="E136" s="23" t="s">
        <v>37</v>
      </c>
    </row>
    <row r="137" spans="1:18" ht="13.2" x14ac:dyDescent="0.25">
      <c r="A137" s="24" t="s">
        <v>41</v>
      </c>
      <c r="E137" s="25" t="s">
        <v>42</v>
      </c>
    </row>
    <row r="138" spans="1:18" ht="39.6" x14ac:dyDescent="0.25">
      <c r="A138" t="s">
        <v>43</v>
      </c>
      <c r="E138" s="23" t="s">
        <v>138</v>
      </c>
    </row>
    <row r="139" spans="1:18" ht="13.2" x14ac:dyDescent="0.25">
      <c r="A139" s="16" t="s">
        <v>35</v>
      </c>
      <c r="B139" s="17" t="s">
        <v>139</v>
      </c>
      <c r="C139" s="17" t="s">
        <v>140</v>
      </c>
      <c r="D139" s="16" t="s">
        <v>37</v>
      </c>
      <c r="E139" s="18" t="s">
        <v>141</v>
      </c>
      <c r="F139" s="19" t="s">
        <v>87</v>
      </c>
      <c r="G139" s="20">
        <v>85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ht="13.2" x14ac:dyDescent="0.25">
      <c r="A140" s="22" t="s">
        <v>40</v>
      </c>
      <c r="E140" s="23" t="s">
        <v>37</v>
      </c>
    </row>
    <row r="141" spans="1:18" ht="13.2" x14ac:dyDescent="0.25">
      <c r="A141" s="24" t="s">
        <v>41</v>
      </c>
      <c r="E141" s="25" t="s">
        <v>42</v>
      </c>
    </row>
    <row r="142" spans="1:18" ht="39.6" x14ac:dyDescent="0.25">
      <c r="A142" t="s">
        <v>43</v>
      </c>
      <c r="E142" s="23" t="s">
        <v>138</v>
      </c>
    </row>
    <row r="143" spans="1:18" ht="12.75" customHeight="1" x14ac:dyDescent="0.25">
      <c r="A143" s="3" t="s">
        <v>33</v>
      </c>
      <c r="B143" s="3"/>
      <c r="C143" s="26" t="s">
        <v>142</v>
      </c>
      <c r="D143" s="3"/>
      <c r="E143" s="14" t="s">
        <v>143</v>
      </c>
      <c r="F143" s="3"/>
      <c r="G143" s="3"/>
      <c r="H143" s="3"/>
      <c r="I143" s="27">
        <f>0+Q143</f>
        <v>0</v>
      </c>
      <c r="O143">
        <f>0+R143</f>
        <v>0</v>
      </c>
      <c r="Q143">
        <f>0+I144+I148+I152+I156</f>
        <v>0</v>
      </c>
      <c r="R143">
        <f>0+O144+O148+O152+O156</f>
        <v>0</v>
      </c>
    </row>
    <row r="144" spans="1:18" ht="26.4" x14ac:dyDescent="0.25">
      <c r="A144" s="16" t="s">
        <v>35</v>
      </c>
      <c r="B144" s="17" t="s">
        <v>144</v>
      </c>
      <c r="C144" s="17" t="s">
        <v>145</v>
      </c>
      <c r="D144" s="16" t="s">
        <v>37</v>
      </c>
      <c r="E144" s="18" t="s">
        <v>146</v>
      </c>
      <c r="F144" s="19" t="s">
        <v>49</v>
      </c>
      <c r="G144" s="20">
        <v>3222</v>
      </c>
      <c r="H144" s="21">
        <v>0</v>
      </c>
      <c r="I144" s="21">
        <f>ROUND(ROUND(H144,2)*ROUND(G144,3),2)</f>
        <v>0</v>
      </c>
      <c r="O144">
        <f>(I144*21)/100</f>
        <v>0</v>
      </c>
      <c r="P144" t="s">
        <v>10</v>
      </c>
    </row>
    <row r="145" spans="1:18" ht="13.2" x14ac:dyDescent="0.25">
      <c r="A145" s="22" t="s">
        <v>40</v>
      </c>
      <c r="E145" s="23" t="s">
        <v>37</v>
      </c>
    </row>
    <row r="146" spans="1:18" ht="13.2" x14ac:dyDescent="0.25">
      <c r="A146" s="24" t="s">
        <v>41</v>
      </c>
      <c r="E146" s="25" t="s">
        <v>42</v>
      </c>
    </row>
    <row r="147" spans="1:18" ht="290.39999999999998" x14ac:dyDescent="0.25">
      <c r="A147" t="s">
        <v>43</v>
      </c>
      <c r="E147" s="23" t="s">
        <v>147</v>
      </c>
    </row>
    <row r="148" spans="1:18" ht="26.4" x14ac:dyDescent="0.25">
      <c r="A148" s="16" t="s">
        <v>35</v>
      </c>
      <c r="B148" s="17" t="s">
        <v>148</v>
      </c>
      <c r="C148" s="17" t="s">
        <v>149</v>
      </c>
      <c r="D148" s="16" t="s">
        <v>37</v>
      </c>
      <c r="E148" s="18" t="s">
        <v>150</v>
      </c>
      <c r="F148" s="19" t="s">
        <v>49</v>
      </c>
      <c r="G148" s="20">
        <v>2944</v>
      </c>
      <c r="H148" s="21">
        <v>0</v>
      </c>
      <c r="I148" s="21">
        <f>ROUND(ROUND(H148,2)*ROUND(G148,3),2)</f>
        <v>0</v>
      </c>
      <c r="O148">
        <f>(I148*21)/100</f>
        <v>0</v>
      </c>
      <c r="P148" t="s">
        <v>10</v>
      </c>
    </row>
    <row r="149" spans="1:18" ht="13.2" x14ac:dyDescent="0.25">
      <c r="A149" s="22" t="s">
        <v>40</v>
      </c>
      <c r="E149" s="23" t="s">
        <v>37</v>
      </c>
    </row>
    <row r="150" spans="1:18" ht="13.2" x14ac:dyDescent="0.25">
      <c r="A150" s="24" t="s">
        <v>41</v>
      </c>
      <c r="E150" s="25" t="s">
        <v>42</v>
      </c>
    </row>
    <row r="151" spans="1:18" ht="290.39999999999998" x14ac:dyDescent="0.25">
      <c r="A151" t="s">
        <v>43</v>
      </c>
      <c r="E151" s="23" t="s">
        <v>147</v>
      </c>
    </row>
    <row r="152" spans="1:18" ht="26.4" x14ac:dyDescent="0.25">
      <c r="A152" s="16" t="s">
        <v>35</v>
      </c>
      <c r="B152" s="17" t="s">
        <v>151</v>
      </c>
      <c r="C152" s="17" t="s">
        <v>152</v>
      </c>
      <c r="D152" s="16" t="s">
        <v>37</v>
      </c>
      <c r="E152" s="18" t="s">
        <v>153</v>
      </c>
      <c r="F152" s="19" t="s">
        <v>49</v>
      </c>
      <c r="G152" s="20">
        <v>15235</v>
      </c>
      <c r="H152" s="21">
        <v>0</v>
      </c>
      <c r="I152" s="21">
        <f>ROUND(ROUND(H152,2)*ROUND(G152,3),2)</f>
        <v>0</v>
      </c>
      <c r="O152">
        <f>(I152*21)/100</f>
        <v>0</v>
      </c>
      <c r="P152" t="s">
        <v>10</v>
      </c>
    </row>
    <row r="153" spans="1:18" ht="13.2" x14ac:dyDescent="0.25">
      <c r="A153" s="22" t="s">
        <v>40</v>
      </c>
      <c r="E153" s="23" t="s">
        <v>37</v>
      </c>
    </row>
    <row r="154" spans="1:18" ht="13.2" x14ac:dyDescent="0.25">
      <c r="A154" s="24" t="s">
        <v>41</v>
      </c>
      <c r="E154" s="25" t="s">
        <v>42</v>
      </c>
    </row>
    <row r="155" spans="1:18" ht="277.2" x14ac:dyDescent="0.25">
      <c r="A155" t="s">
        <v>43</v>
      </c>
      <c r="E155" s="23" t="s">
        <v>154</v>
      </c>
    </row>
    <row r="156" spans="1:18" ht="26.4" x14ac:dyDescent="0.25">
      <c r="A156" s="16" t="s">
        <v>35</v>
      </c>
      <c r="B156" s="17" t="s">
        <v>155</v>
      </c>
      <c r="C156" s="17" t="s">
        <v>156</v>
      </c>
      <c r="D156" s="16" t="s">
        <v>37</v>
      </c>
      <c r="E156" s="18" t="s">
        <v>157</v>
      </c>
      <c r="F156" s="19" t="s">
        <v>49</v>
      </c>
      <c r="G156" s="20">
        <v>300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10</v>
      </c>
    </row>
    <row r="157" spans="1:18" ht="13.2" x14ac:dyDescent="0.25">
      <c r="A157" s="22" t="s">
        <v>40</v>
      </c>
      <c r="E157" s="23" t="s">
        <v>37</v>
      </c>
    </row>
    <row r="158" spans="1:18" ht="13.2" x14ac:dyDescent="0.25">
      <c r="A158" s="24" t="s">
        <v>41</v>
      </c>
      <c r="E158" s="25" t="s">
        <v>42</v>
      </c>
    </row>
    <row r="159" spans="1:18" ht="277.2" x14ac:dyDescent="0.25">
      <c r="A159" t="s">
        <v>43</v>
      </c>
      <c r="E159" s="23" t="s">
        <v>154</v>
      </c>
    </row>
    <row r="160" spans="1:18" ht="12.75" customHeight="1" x14ac:dyDescent="0.25">
      <c r="A160" s="3" t="s">
        <v>33</v>
      </c>
      <c r="B160" s="3"/>
      <c r="C160" s="26" t="s">
        <v>67</v>
      </c>
      <c r="D160" s="3"/>
      <c r="E160" s="14" t="s">
        <v>158</v>
      </c>
      <c r="F160" s="3"/>
      <c r="G160" s="3"/>
      <c r="H160" s="3"/>
      <c r="I160" s="27">
        <f>0+Q160</f>
        <v>0</v>
      </c>
      <c r="O160">
        <f>0+R160</f>
        <v>0</v>
      </c>
      <c r="Q160" s="48">
        <f>0+I161+I165+I169+I177+I181+I185+I173</f>
        <v>0</v>
      </c>
      <c r="R160">
        <f>0+O161+O165+O169+O177+O181+O185+O173</f>
        <v>0</v>
      </c>
    </row>
    <row r="161" spans="1:16" ht="13.2" x14ac:dyDescent="0.25">
      <c r="A161" s="16" t="s">
        <v>35</v>
      </c>
      <c r="B161" s="17" t="s">
        <v>159</v>
      </c>
      <c r="C161" s="17" t="s">
        <v>160</v>
      </c>
      <c r="D161" s="16" t="s">
        <v>37</v>
      </c>
      <c r="E161" s="18" t="s">
        <v>161</v>
      </c>
      <c r="F161" s="19" t="s">
        <v>49</v>
      </c>
      <c r="G161" s="20">
        <v>46.8</v>
      </c>
      <c r="H161" s="21">
        <v>0</v>
      </c>
      <c r="I161" s="21">
        <f>ROUND(ROUND(H161,2)*ROUND(G161,3),2)</f>
        <v>0</v>
      </c>
      <c r="O161">
        <f>(I161*21)/100</f>
        <v>0</v>
      </c>
      <c r="P161" t="s">
        <v>10</v>
      </c>
    </row>
    <row r="162" spans="1:16" ht="13.2" x14ac:dyDescent="0.25">
      <c r="A162" s="22" t="s">
        <v>40</v>
      </c>
      <c r="E162" s="23" t="s">
        <v>37</v>
      </c>
    </row>
    <row r="163" spans="1:16" ht="13.2" x14ac:dyDescent="0.25">
      <c r="A163" s="24" t="s">
        <v>41</v>
      </c>
      <c r="E163" s="25" t="s">
        <v>42</v>
      </c>
    </row>
    <row r="164" spans="1:16" ht="66" x14ac:dyDescent="0.25">
      <c r="A164" t="s">
        <v>43</v>
      </c>
      <c r="E164" s="23" t="s">
        <v>162</v>
      </c>
    </row>
    <row r="165" spans="1:16" ht="13.2" x14ac:dyDescent="0.25">
      <c r="A165" s="16" t="s">
        <v>35</v>
      </c>
      <c r="B165" s="17" t="s">
        <v>163</v>
      </c>
      <c r="C165" s="17" t="s">
        <v>164</v>
      </c>
      <c r="D165" s="16" t="s">
        <v>37</v>
      </c>
      <c r="E165" s="18" t="s">
        <v>165</v>
      </c>
      <c r="F165" s="19" t="s">
        <v>87</v>
      </c>
      <c r="G165" s="20">
        <v>234</v>
      </c>
      <c r="H165" s="21">
        <v>0</v>
      </c>
      <c r="I165" s="21">
        <f>ROUND(ROUND(H165,2)*ROUND(G165,3),2)</f>
        <v>0</v>
      </c>
      <c r="O165">
        <f>(I165*21)/100</f>
        <v>0</v>
      </c>
      <c r="P165" t="s">
        <v>10</v>
      </c>
    </row>
    <row r="166" spans="1:16" ht="13.2" x14ac:dyDescent="0.25">
      <c r="A166" s="22" t="s">
        <v>40</v>
      </c>
      <c r="E166" s="23" t="s">
        <v>37</v>
      </c>
    </row>
    <row r="167" spans="1:16" ht="13.2" x14ac:dyDescent="0.25">
      <c r="A167" s="24" t="s">
        <v>41</v>
      </c>
      <c r="E167" s="25" t="s">
        <v>42</v>
      </c>
    </row>
    <row r="168" spans="1:16" ht="79.2" x14ac:dyDescent="0.25">
      <c r="A168" t="s">
        <v>43</v>
      </c>
      <c r="E168" s="23" t="s">
        <v>88</v>
      </c>
    </row>
    <row r="169" spans="1:16" ht="13.2" x14ac:dyDescent="0.25">
      <c r="A169" s="16" t="s">
        <v>35</v>
      </c>
      <c r="B169" s="37" t="s">
        <v>166</v>
      </c>
      <c r="C169" s="37" t="s">
        <v>167</v>
      </c>
      <c r="D169" s="38" t="s">
        <v>37</v>
      </c>
      <c r="E169" s="39" t="s">
        <v>168</v>
      </c>
      <c r="F169" s="40" t="s">
        <v>169</v>
      </c>
      <c r="G169" s="41">
        <v>0</v>
      </c>
      <c r="H169" s="42">
        <v>0</v>
      </c>
      <c r="I169" s="42">
        <f>ROUND(ROUND(H169,2)*ROUND(G169,3),2)</f>
        <v>0</v>
      </c>
      <c r="O169">
        <f>(I169*21)/100</f>
        <v>0</v>
      </c>
      <c r="P169" t="s">
        <v>10</v>
      </c>
    </row>
    <row r="170" spans="1:16" ht="13.2" x14ac:dyDescent="0.25">
      <c r="A170" s="22" t="s">
        <v>40</v>
      </c>
      <c r="B170" s="43"/>
      <c r="C170" s="43"/>
      <c r="D170" s="43"/>
      <c r="E170" s="44" t="s">
        <v>37</v>
      </c>
      <c r="F170" s="43"/>
      <c r="G170" s="43"/>
      <c r="H170" s="43"/>
      <c r="I170" s="43"/>
    </row>
    <row r="171" spans="1:16" ht="13.2" x14ac:dyDescent="0.25">
      <c r="A171" s="24" t="s">
        <v>41</v>
      </c>
      <c r="B171" s="43"/>
      <c r="C171" s="43"/>
      <c r="D171" s="43"/>
      <c r="E171" s="45" t="s">
        <v>42</v>
      </c>
      <c r="F171" s="43"/>
      <c r="G171" s="43"/>
      <c r="H171" s="43"/>
      <c r="I171" s="43"/>
    </row>
    <row r="172" spans="1:16" ht="171.6" x14ac:dyDescent="0.25">
      <c r="A172" t="s">
        <v>43</v>
      </c>
      <c r="B172" s="43"/>
      <c r="C172" s="43"/>
      <c r="D172" s="43"/>
      <c r="E172" s="44" t="s">
        <v>170</v>
      </c>
      <c r="F172" s="43"/>
      <c r="G172" s="43"/>
      <c r="H172" s="43"/>
      <c r="I172" s="43"/>
    </row>
    <row r="173" spans="1:16" ht="13.2" x14ac:dyDescent="0.25">
      <c r="B173" s="28">
        <v>60</v>
      </c>
      <c r="C173" s="28">
        <v>212635</v>
      </c>
      <c r="D173" s="29" t="s">
        <v>37</v>
      </c>
      <c r="E173" s="30" t="s">
        <v>257</v>
      </c>
      <c r="F173" s="31" t="s">
        <v>169</v>
      </c>
      <c r="G173" s="32">
        <v>78</v>
      </c>
      <c r="H173" s="33">
        <v>0</v>
      </c>
      <c r="I173" s="33">
        <f>ROUND(ROUND(H173,2)*ROUND(G173,3),2)</f>
        <v>0</v>
      </c>
      <c r="O173">
        <f>(I173*21)/100</f>
        <v>0</v>
      </c>
      <c r="P173" t="s">
        <v>10</v>
      </c>
    </row>
    <row r="174" spans="1:16" ht="13.2" x14ac:dyDescent="0.25">
      <c r="B174" s="34"/>
      <c r="C174" s="34"/>
      <c r="D174" s="34"/>
      <c r="E174" s="35" t="s">
        <v>37</v>
      </c>
      <c r="F174" s="34"/>
      <c r="G174" s="34"/>
      <c r="H174" s="34"/>
      <c r="I174" s="34"/>
    </row>
    <row r="175" spans="1:16" ht="13.2" x14ac:dyDescent="0.25">
      <c r="B175" s="34"/>
      <c r="C175" s="34"/>
      <c r="D175" s="34"/>
      <c r="E175" s="36" t="s">
        <v>42</v>
      </c>
      <c r="F175" s="34"/>
      <c r="G175" s="34"/>
      <c r="H175" s="34"/>
      <c r="I175" s="34"/>
    </row>
    <row r="176" spans="1:16" ht="171.6" x14ac:dyDescent="0.25">
      <c r="B176" s="34"/>
      <c r="C176" s="34"/>
      <c r="D176" s="34"/>
      <c r="E176" s="35" t="s">
        <v>258</v>
      </c>
      <c r="F176" s="34"/>
      <c r="G176" s="34"/>
      <c r="H176" s="34"/>
      <c r="I176" s="34"/>
    </row>
    <row r="177" spans="1:18" ht="13.2" x14ac:dyDescent="0.25">
      <c r="A177" s="16" t="s">
        <v>35</v>
      </c>
      <c r="B177" s="17" t="s">
        <v>171</v>
      </c>
      <c r="C177" s="17" t="s">
        <v>172</v>
      </c>
      <c r="D177" s="16" t="s">
        <v>37</v>
      </c>
      <c r="E177" s="18" t="s">
        <v>173</v>
      </c>
      <c r="F177" s="19" t="s">
        <v>169</v>
      </c>
      <c r="G177" s="20">
        <v>1701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8" ht="13.2" x14ac:dyDescent="0.25">
      <c r="A178" s="22" t="s">
        <v>40</v>
      </c>
      <c r="E178" s="23" t="s">
        <v>37</v>
      </c>
    </row>
    <row r="179" spans="1:18" ht="13.2" x14ac:dyDescent="0.25">
      <c r="A179" s="24" t="s">
        <v>41</v>
      </c>
      <c r="E179" s="25" t="s">
        <v>42</v>
      </c>
    </row>
    <row r="180" spans="1:18" ht="250.8" x14ac:dyDescent="0.25">
      <c r="A180" t="s">
        <v>43</v>
      </c>
      <c r="E180" s="23" t="s">
        <v>174</v>
      </c>
    </row>
    <row r="181" spans="1:18" ht="39.6" x14ac:dyDescent="0.25">
      <c r="A181" s="16" t="s">
        <v>35</v>
      </c>
      <c r="B181" s="17" t="s">
        <v>175</v>
      </c>
      <c r="C181" s="17" t="s">
        <v>176</v>
      </c>
      <c r="D181" s="16" t="s">
        <v>37</v>
      </c>
      <c r="E181" s="18" t="s">
        <v>177</v>
      </c>
      <c r="F181" s="19" t="s">
        <v>109</v>
      </c>
      <c r="G181" s="20">
        <v>8</v>
      </c>
      <c r="H181" s="21">
        <v>0</v>
      </c>
      <c r="I181" s="21">
        <f>ROUND(ROUND(H181,2)*ROUND(G181,3),2)</f>
        <v>0</v>
      </c>
      <c r="O181">
        <f>(I181*21)/100</f>
        <v>0</v>
      </c>
      <c r="P181" t="s">
        <v>10</v>
      </c>
    </row>
    <row r="182" spans="1:18" ht="26.4" x14ac:dyDescent="0.25">
      <c r="A182" s="22" t="s">
        <v>40</v>
      </c>
      <c r="E182" s="23" t="s">
        <v>178</v>
      </c>
    </row>
    <row r="183" spans="1:18" ht="13.2" x14ac:dyDescent="0.25">
      <c r="A183" s="24" t="s">
        <v>41</v>
      </c>
      <c r="E183" s="25" t="s">
        <v>42</v>
      </c>
    </row>
    <row r="184" spans="1:18" ht="52.8" x14ac:dyDescent="0.25">
      <c r="A184" t="s">
        <v>43</v>
      </c>
      <c r="E184" s="23" t="s">
        <v>179</v>
      </c>
    </row>
    <row r="185" spans="1:18" ht="13.2" x14ac:dyDescent="0.25">
      <c r="A185" s="16" t="s">
        <v>35</v>
      </c>
      <c r="B185" s="17" t="s">
        <v>180</v>
      </c>
      <c r="C185" s="17" t="s">
        <v>181</v>
      </c>
      <c r="D185" s="16" t="s">
        <v>37</v>
      </c>
      <c r="E185" s="18" t="s">
        <v>182</v>
      </c>
      <c r="F185" s="19" t="s">
        <v>49</v>
      </c>
      <c r="G185" s="20">
        <v>154</v>
      </c>
      <c r="H185" s="21">
        <v>0</v>
      </c>
      <c r="I185" s="21">
        <f>ROUND(ROUND(H185,2)*ROUND(G185,3),2)</f>
        <v>0</v>
      </c>
      <c r="O185">
        <f>(I185*21)/100</f>
        <v>0</v>
      </c>
      <c r="P185" t="s">
        <v>10</v>
      </c>
    </row>
    <row r="186" spans="1:18" ht="13.2" x14ac:dyDescent="0.25">
      <c r="A186" s="22" t="s">
        <v>40</v>
      </c>
      <c r="E186" s="23" t="s">
        <v>37</v>
      </c>
    </row>
    <row r="187" spans="1:18" ht="13.2" x14ac:dyDescent="0.25">
      <c r="A187" s="24" t="s">
        <v>41</v>
      </c>
      <c r="E187" s="25" t="s">
        <v>42</v>
      </c>
    </row>
    <row r="188" spans="1:18" ht="382.8" x14ac:dyDescent="0.25">
      <c r="A188" t="s">
        <v>43</v>
      </c>
      <c r="E188" s="23" t="s">
        <v>123</v>
      </c>
    </row>
    <row r="189" spans="1:18" ht="12.75" customHeight="1" x14ac:dyDescent="0.25">
      <c r="A189" s="3" t="s">
        <v>33</v>
      </c>
      <c r="B189" s="3"/>
      <c r="C189" s="26" t="s">
        <v>183</v>
      </c>
      <c r="D189" s="3"/>
      <c r="E189" s="14" t="s">
        <v>184</v>
      </c>
      <c r="F189" s="3"/>
      <c r="G189" s="3"/>
      <c r="H189" s="3"/>
      <c r="I189" s="27">
        <f>0+Q189</f>
        <v>0</v>
      </c>
      <c r="O189">
        <f>0+R189</f>
        <v>0</v>
      </c>
      <c r="Q189">
        <f>0+I190+I194</f>
        <v>0</v>
      </c>
      <c r="R189">
        <f>0+O190+O194</f>
        <v>0</v>
      </c>
    </row>
    <row r="190" spans="1:18" ht="26.4" x14ac:dyDescent="0.25">
      <c r="A190" s="16" t="s">
        <v>35</v>
      </c>
      <c r="B190" s="17" t="s">
        <v>185</v>
      </c>
      <c r="C190" s="17" t="s">
        <v>186</v>
      </c>
      <c r="D190" s="16" t="s">
        <v>37</v>
      </c>
      <c r="E190" s="18" t="s">
        <v>187</v>
      </c>
      <c r="F190" s="19" t="s">
        <v>87</v>
      </c>
      <c r="G190" s="20">
        <v>207.4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 ht="13.2" x14ac:dyDescent="0.25">
      <c r="A191" s="22" t="s">
        <v>40</v>
      </c>
      <c r="E191" s="23" t="s">
        <v>37</v>
      </c>
    </row>
    <row r="192" spans="1:18" ht="13.2" x14ac:dyDescent="0.25">
      <c r="A192" s="24" t="s">
        <v>41</v>
      </c>
      <c r="E192" s="25" t="s">
        <v>42</v>
      </c>
    </row>
    <row r="193" spans="1:18" ht="105.6" x14ac:dyDescent="0.25">
      <c r="A193" t="s">
        <v>43</v>
      </c>
      <c r="E193" s="23" t="s">
        <v>188</v>
      </c>
    </row>
    <row r="194" spans="1:18" ht="26.4" x14ac:dyDescent="0.25">
      <c r="A194" s="16" t="s">
        <v>35</v>
      </c>
      <c r="B194" s="17" t="s">
        <v>189</v>
      </c>
      <c r="C194" s="17" t="s">
        <v>190</v>
      </c>
      <c r="D194" s="16" t="s">
        <v>37</v>
      </c>
      <c r="E194" s="18" t="s">
        <v>191</v>
      </c>
      <c r="F194" s="19" t="s">
        <v>87</v>
      </c>
      <c r="G194" s="20">
        <v>96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10</v>
      </c>
    </row>
    <row r="195" spans="1:18" ht="13.2" x14ac:dyDescent="0.25">
      <c r="A195" s="22" t="s">
        <v>40</v>
      </c>
      <c r="E195" s="23" t="s">
        <v>37</v>
      </c>
    </row>
    <row r="196" spans="1:18" ht="13.2" x14ac:dyDescent="0.25">
      <c r="A196" s="24" t="s">
        <v>41</v>
      </c>
      <c r="E196" s="25" t="s">
        <v>42</v>
      </c>
    </row>
    <row r="197" spans="1:18" ht="105.6" x14ac:dyDescent="0.25">
      <c r="A197" t="s">
        <v>43</v>
      </c>
      <c r="E197" s="23" t="s">
        <v>192</v>
      </c>
    </row>
    <row r="198" spans="1:18" ht="12.75" customHeight="1" x14ac:dyDescent="0.25">
      <c r="A198" s="3" t="s">
        <v>33</v>
      </c>
      <c r="B198" s="3"/>
      <c r="C198" s="26" t="s">
        <v>193</v>
      </c>
      <c r="D198" s="3"/>
      <c r="E198" s="14" t="s">
        <v>194</v>
      </c>
      <c r="F198" s="3"/>
      <c r="G198" s="3"/>
      <c r="H198" s="3"/>
      <c r="I198" s="27">
        <f>0+Q198</f>
        <v>0</v>
      </c>
      <c r="O198">
        <f>0+R198</f>
        <v>0</v>
      </c>
      <c r="Q198">
        <f>0+I199+I203+I207+I211+I215+I219+I223+I227+I231+I235</f>
        <v>0</v>
      </c>
      <c r="R198">
        <f>0+O199+O203+O207+O211+O215+O219+O223+O227+O231+O235</f>
        <v>0</v>
      </c>
    </row>
    <row r="199" spans="1:18" ht="13.2" x14ac:dyDescent="0.25">
      <c r="A199" s="16" t="s">
        <v>35</v>
      </c>
      <c r="B199" s="17" t="s">
        <v>195</v>
      </c>
      <c r="C199" s="17" t="s">
        <v>196</v>
      </c>
      <c r="D199" s="16" t="s">
        <v>37</v>
      </c>
      <c r="E199" s="18" t="s">
        <v>197</v>
      </c>
      <c r="F199" s="19" t="s">
        <v>49</v>
      </c>
      <c r="G199" s="20">
        <v>634</v>
      </c>
      <c r="H199" s="21">
        <v>0</v>
      </c>
      <c r="I199" s="21">
        <f>ROUND(ROUND(H199,2)*ROUND(G199,3),2)</f>
        <v>0</v>
      </c>
      <c r="O199">
        <f>(I199*21)/100</f>
        <v>0</v>
      </c>
      <c r="P199" t="s">
        <v>10</v>
      </c>
    </row>
    <row r="200" spans="1:18" ht="13.2" x14ac:dyDescent="0.25">
      <c r="A200" s="22" t="s">
        <v>40</v>
      </c>
      <c r="E200" s="23" t="s">
        <v>37</v>
      </c>
    </row>
    <row r="201" spans="1:18" ht="13.2" x14ac:dyDescent="0.25">
      <c r="A201" s="24" t="s">
        <v>41</v>
      </c>
      <c r="E201" s="25" t="s">
        <v>42</v>
      </c>
    </row>
    <row r="202" spans="1:18" ht="66" x14ac:dyDescent="0.25">
      <c r="A202" t="s">
        <v>43</v>
      </c>
      <c r="E202" s="23" t="s">
        <v>162</v>
      </c>
    </row>
    <row r="203" spans="1:18" ht="13.2" x14ac:dyDescent="0.25">
      <c r="A203" s="16" t="s">
        <v>35</v>
      </c>
      <c r="B203" s="17" t="s">
        <v>198</v>
      </c>
      <c r="C203" s="17" t="s">
        <v>196</v>
      </c>
      <c r="D203" s="16" t="s">
        <v>37</v>
      </c>
      <c r="E203" s="18" t="s">
        <v>199</v>
      </c>
      <c r="F203" s="19" t="s">
        <v>49</v>
      </c>
      <c r="G203" s="20">
        <v>186</v>
      </c>
      <c r="H203" s="21">
        <v>0</v>
      </c>
      <c r="I203" s="21">
        <f>ROUND(ROUND(H203,2)*ROUND(G203,3),2)</f>
        <v>0</v>
      </c>
      <c r="O203">
        <f>(I203*21)/100</f>
        <v>0</v>
      </c>
      <c r="P203" t="s">
        <v>10</v>
      </c>
    </row>
    <row r="204" spans="1:18" ht="13.2" x14ac:dyDescent="0.25">
      <c r="A204" s="22" t="s">
        <v>40</v>
      </c>
      <c r="E204" s="23" t="s">
        <v>37</v>
      </c>
    </row>
    <row r="205" spans="1:18" ht="13.2" x14ac:dyDescent="0.25">
      <c r="A205" s="24" t="s">
        <v>41</v>
      </c>
      <c r="E205" s="25" t="s">
        <v>42</v>
      </c>
    </row>
    <row r="206" spans="1:18" ht="66" x14ac:dyDescent="0.25">
      <c r="A206" t="s">
        <v>43</v>
      </c>
      <c r="E206" s="23" t="s">
        <v>162</v>
      </c>
    </row>
    <row r="207" spans="1:18" ht="13.2" x14ac:dyDescent="0.25">
      <c r="A207" s="16" t="s">
        <v>35</v>
      </c>
      <c r="B207" s="17" t="s">
        <v>200</v>
      </c>
      <c r="C207" s="17" t="s">
        <v>125</v>
      </c>
      <c r="D207" s="16" t="s">
        <v>37</v>
      </c>
      <c r="E207" s="18" t="s">
        <v>201</v>
      </c>
      <c r="F207" s="19" t="s">
        <v>49</v>
      </c>
      <c r="G207" s="20">
        <v>434</v>
      </c>
      <c r="H207" s="21">
        <v>0</v>
      </c>
      <c r="I207" s="21">
        <f>ROUND(ROUND(H207,2)*ROUND(G207,3),2)</f>
        <v>0</v>
      </c>
      <c r="O207">
        <f>(I207*21)/100</f>
        <v>0</v>
      </c>
      <c r="P207" t="s">
        <v>10</v>
      </c>
    </row>
    <row r="208" spans="1:18" ht="13.2" x14ac:dyDescent="0.25">
      <c r="A208" s="22" t="s">
        <v>40</v>
      </c>
      <c r="E208" s="23" t="s">
        <v>37</v>
      </c>
    </row>
    <row r="209" spans="1:16" ht="13.2" x14ac:dyDescent="0.25">
      <c r="A209" s="24" t="s">
        <v>41</v>
      </c>
      <c r="E209" s="25" t="s">
        <v>42</v>
      </c>
    </row>
    <row r="210" spans="1:16" ht="409.6" x14ac:dyDescent="0.25">
      <c r="A210" t="s">
        <v>43</v>
      </c>
      <c r="E210" s="23" t="s">
        <v>202</v>
      </c>
    </row>
    <row r="211" spans="1:16" ht="13.2" x14ac:dyDescent="0.25">
      <c r="A211" s="16" t="s">
        <v>35</v>
      </c>
      <c r="B211" s="17" t="s">
        <v>203</v>
      </c>
      <c r="C211" s="17" t="s">
        <v>204</v>
      </c>
      <c r="D211" s="16" t="s">
        <v>37</v>
      </c>
      <c r="E211" s="18" t="s">
        <v>205</v>
      </c>
      <c r="F211" s="19" t="s">
        <v>87</v>
      </c>
      <c r="G211" s="20">
        <v>2976</v>
      </c>
      <c r="H211" s="21">
        <v>0</v>
      </c>
      <c r="I211" s="21">
        <f>ROUND(ROUND(H211,2)*ROUND(G211,3),2)</f>
        <v>0</v>
      </c>
      <c r="O211">
        <f>(I211*21)/100</f>
        <v>0</v>
      </c>
      <c r="P211" t="s">
        <v>10</v>
      </c>
    </row>
    <row r="212" spans="1:16" ht="13.2" x14ac:dyDescent="0.25">
      <c r="A212" s="22" t="s">
        <v>40</v>
      </c>
      <c r="E212" s="23" t="s">
        <v>37</v>
      </c>
    </row>
    <row r="213" spans="1:16" ht="13.2" x14ac:dyDescent="0.25">
      <c r="A213" s="24" t="s">
        <v>41</v>
      </c>
      <c r="E213" s="25" t="s">
        <v>42</v>
      </c>
    </row>
    <row r="214" spans="1:16" ht="198" x14ac:dyDescent="0.25">
      <c r="A214" t="s">
        <v>43</v>
      </c>
      <c r="E214" s="23" t="s">
        <v>206</v>
      </c>
    </row>
    <row r="215" spans="1:16" ht="26.4" x14ac:dyDescent="0.25">
      <c r="A215" s="16" t="s">
        <v>35</v>
      </c>
      <c r="B215" s="17" t="s">
        <v>207</v>
      </c>
      <c r="C215" s="17" t="s">
        <v>208</v>
      </c>
      <c r="D215" s="16" t="s">
        <v>37</v>
      </c>
      <c r="E215" s="18" t="s">
        <v>209</v>
      </c>
      <c r="F215" s="19" t="s">
        <v>169</v>
      </c>
      <c r="G215" s="20">
        <v>1975</v>
      </c>
      <c r="H215" s="21">
        <v>0</v>
      </c>
      <c r="I215" s="21">
        <f>ROUND(ROUND(H215,2)*ROUND(G215,3),2)</f>
        <v>0</v>
      </c>
      <c r="O215">
        <f>(I215*21)/100</f>
        <v>0</v>
      </c>
      <c r="P215" t="s">
        <v>10</v>
      </c>
    </row>
    <row r="216" spans="1:16" ht="13.2" x14ac:dyDescent="0.25">
      <c r="A216" s="22" t="s">
        <v>40</v>
      </c>
      <c r="E216" s="23" t="s">
        <v>37</v>
      </c>
    </row>
    <row r="217" spans="1:16" ht="13.2" x14ac:dyDescent="0.25">
      <c r="A217" s="24" t="s">
        <v>41</v>
      </c>
      <c r="E217" s="25" t="s">
        <v>42</v>
      </c>
    </row>
    <row r="218" spans="1:16" ht="118.8" x14ac:dyDescent="0.25">
      <c r="A218" t="s">
        <v>43</v>
      </c>
      <c r="E218" s="23" t="s">
        <v>210</v>
      </c>
    </row>
    <row r="219" spans="1:16" ht="26.4" x14ac:dyDescent="0.25">
      <c r="A219" s="16" t="s">
        <v>35</v>
      </c>
      <c r="B219" s="17" t="s">
        <v>211</v>
      </c>
      <c r="C219" s="17" t="s">
        <v>212</v>
      </c>
      <c r="D219" s="16" t="s">
        <v>37</v>
      </c>
      <c r="E219" s="18" t="s">
        <v>213</v>
      </c>
      <c r="F219" s="19" t="s">
        <v>169</v>
      </c>
      <c r="G219" s="20">
        <v>5528</v>
      </c>
      <c r="H219" s="21">
        <v>0</v>
      </c>
      <c r="I219" s="21">
        <f>ROUND(ROUND(H219,2)*ROUND(G219,3),2)</f>
        <v>0</v>
      </c>
      <c r="O219">
        <f>(I219*21)/100</f>
        <v>0</v>
      </c>
      <c r="P219" t="s">
        <v>10</v>
      </c>
    </row>
    <row r="220" spans="1:16" ht="13.2" x14ac:dyDescent="0.25">
      <c r="A220" s="22" t="s">
        <v>40</v>
      </c>
      <c r="E220" s="23" t="s">
        <v>37</v>
      </c>
    </row>
    <row r="221" spans="1:16" ht="13.2" x14ac:dyDescent="0.25">
      <c r="A221" s="24" t="s">
        <v>41</v>
      </c>
      <c r="E221" s="25" t="s">
        <v>42</v>
      </c>
    </row>
    <row r="222" spans="1:16" ht="118.8" x14ac:dyDescent="0.25">
      <c r="A222" t="s">
        <v>43</v>
      </c>
      <c r="E222" s="23" t="s">
        <v>210</v>
      </c>
    </row>
    <row r="223" spans="1:16" ht="13.2" x14ac:dyDescent="0.25">
      <c r="A223" s="16" t="s">
        <v>35</v>
      </c>
      <c r="B223" s="17" t="s">
        <v>214</v>
      </c>
      <c r="C223" s="17" t="s">
        <v>215</v>
      </c>
      <c r="D223" s="16" t="s">
        <v>37</v>
      </c>
      <c r="E223" s="18" t="s">
        <v>216</v>
      </c>
      <c r="F223" s="19" t="s">
        <v>87</v>
      </c>
      <c r="G223" s="20">
        <v>2790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10</v>
      </c>
    </row>
    <row r="224" spans="1:16" ht="13.2" x14ac:dyDescent="0.25">
      <c r="A224" s="22" t="s">
        <v>40</v>
      </c>
      <c r="E224" s="23" t="s">
        <v>37</v>
      </c>
    </row>
    <row r="225" spans="1:18" ht="13.2" x14ac:dyDescent="0.25">
      <c r="A225" s="24" t="s">
        <v>41</v>
      </c>
      <c r="E225" s="25" t="s">
        <v>42</v>
      </c>
    </row>
    <row r="226" spans="1:18" ht="79.2" x14ac:dyDescent="0.25">
      <c r="A226" t="s">
        <v>43</v>
      </c>
      <c r="E226" s="23" t="s">
        <v>88</v>
      </c>
    </row>
    <row r="227" spans="1:18" ht="13.2" x14ac:dyDescent="0.25">
      <c r="A227" s="16" t="s">
        <v>35</v>
      </c>
      <c r="B227" s="17" t="s">
        <v>217</v>
      </c>
      <c r="C227" s="17" t="s">
        <v>218</v>
      </c>
      <c r="D227" s="16" t="s">
        <v>37</v>
      </c>
      <c r="E227" s="18" t="s">
        <v>219</v>
      </c>
      <c r="F227" s="19" t="s">
        <v>169</v>
      </c>
      <c r="G227" s="20">
        <v>6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10</v>
      </c>
    </row>
    <row r="228" spans="1:18" ht="13.2" x14ac:dyDescent="0.25">
      <c r="A228" s="22" t="s">
        <v>40</v>
      </c>
      <c r="E228" s="23" t="s">
        <v>37</v>
      </c>
    </row>
    <row r="229" spans="1:18" ht="13.2" x14ac:dyDescent="0.25">
      <c r="A229" s="24" t="s">
        <v>41</v>
      </c>
      <c r="E229" s="25" t="s">
        <v>42</v>
      </c>
    </row>
    <row r="230" spans="1:18" ht="79.2" x14ac:dyDescent="0.25">
      <c r="A230" t="s">
        <v>43</v>
      </c>
      <c r="E230" s="23" t="s">
        <v>220</v>
      </c>
    </row>
    <row r="231" spans="1:18" ht="13.2" x14ac:dyDescent="0.25">
      <c r="A231" s="16" t="s">
        <v>35</v>
      </c>
      <c r="B231" s="17" t="s">
        <v>221</v>
      </c>
      <c r="C231" s="17" t="s">
        <v>222</v>
      </c>
      <c r="D231" s="16" t="s">
        <v>37</v>
      </c>
      <c r="E231" s="18" t="s">
        <v>223</v>
      </c>
      <c r="F231" s="19" t="s">
        <v>169</v>
      </c>
      <c r="G231" s="20">
        <v>20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10</v>
      </c>
    </row>
    <row r="232" spans="1:18" ht="13.2" x14ac:dyDescent="0.25">
      <c r="A232" s="22" t="s">
        <v>40</v>
      </c>
      <c r="E232" s="23" t="s">
        <v>37</v>
      </c>
    </row>
    <row r="233" spans="1:18" ht="13.2" x14ac:dyDescent="0.25">
      <c r="A233" s="24" t="s">
        <v>41</v>
      </c>
      <c r="E233" s="25" t="s">
        <v>42</v>
      </c>
    </row>
    <row r="234" spans="1:18" ht="303.60000000000002" x14ac:dyDescent="0.25">
      <c r="A234" t="s">
        <v>43</v>
      </c>
      <c r="E234" s="23" t="s">
        <v>224</v>
      </c>
    </row>
    <row r="235" spans="1:18" ht="13.2" x14ac:dyDescent="0.25">
      <c r="A235" s="16" t="s">
        <v>35</v>
      </c>
      <c r="B235" s="17" t="s">
        <v>142</v>
      </c>
      <c r="C235" s="17" t="s">
        <v>225</v>
      </c>
      <c r="D235" s="16" t="s">
        <v>37</v>
      </c>
      <c r="E235" s="18" t="s">
        <v>226</v>
      </c>
      <c r="F235" s="19" t="s">
        <v>169</v>
      </c>
      <c r="G235" s="20">
        <v>600</v>
      </c>
      <c r="H235" s="21">
        <v>0</v>
      </c>
      <c r="I235" s="21">
        <f>ROUND(ROUND(H235,2)*ROUND(G235,3),2)</f>
        <v>0</v>
      </c>
      <c r="O235">
        <f>(I235*21)/100</f>
        <v>0</v>
      </c>
      <c r="P235" t="s">
        <v>10</v>
      </c>
    </row>
    <row r="236" spans="1:18" ht="13.2" x14ac:dyDescent="0.25">
      <c r="A236" s="22" t="s">
        <v>40</v>
      </c>
      <c r="E236" s="23" t="s">
        <v>37</v>
      </c>
    </row>
    <row r="237" spans="1:18" ht="13.2" x14ac:dyDescent="0.25">
      <c r="A237" s="24" t="s">
        <v>41</v>
      </c>
      <c r="E237" s="25" t="s">
        <v>42</v>
      </c>
    </row>
    <row r="238" spans="1:18" ht="303.60000000000002" x14ac:dyDescent="0.25">
      <c r="A238" t="s">
        <v>43</v>
      </c>
      <c r="E238" s="23" t="s">
        <v>224</v>
      </c>
    </row>
    <row r="239" spans="1:18" ht="12.75" customHeight="1" x14ac:dyDescent="0.25">
      <c r="A239" s="3" t="s">
        <v>33</v>
      </c>
      <c r="B239" s="3"/>
      <c r="C239" s="26" t="s">
        <v>227</v>
      </c>
      <c r="D239" s="3"/>
      <c r="E239" s="14" t="s">
        <v>228</v>
      </c>
      <c r="F239" s="3"/>
      <c r="G239" s="3"/>
      <c r="H239" s="3"/>
      <c r="I239" s="27">
        <f>0+Q239</f>
        <v>0</v>
      </c>
      <c r="O239">
        <f>0+R239</f>
        <v>0</v>
      </c>
      <c r="Q239">
        <f>0+I240</f>
        <v>0</v>
      </c>
      <c r="R239">
        <f>0+O240</f>
        <v>0</v>
      </c>
    </row>
    <row r="240" spans="1:18" ht="13.2" x14ac:dyDescent="0.25">
      <c r="A240" s="16" t="s">
        <v>35</v>
      </c>
      <c r="B240" s="17" t="s">
        <v>229</v>
      </c>
      <c r="C240" s="17" t="s">
        <v>230</v>
      </c>
      <c r="D240" s="16" t="s">
        <v>37</v>
      </c>
      <c r="E240" s="18" t="s">
        <v>231</v>
      </c>
      <c r="F240" s="19" t="s">
        <v>49</v>
      </c>
      <c r="G240" s="20">
        <v>168</v>
      </c>
      <c r="H240" s="21">
        <v>0</v>
      </c>
      <c r="I240" s="21">
        <f>ROUND(ROUND(H240,2)*ROUND(G240,3),2)</f>
        <v>0</v>
      </c>
      <c r="O240">
        <f>(I240*21)/100</f>
        <v>0</v>
      </c>
      <c r="P240" t="s">
        <v>10</v>
      </c>
    </row>
    <row r="241" spans="1:18" ht="13.2" x14ac:dyDescent="0.25">
      <c r="A241" s="22" t="s">
        <v>40</v>
      </c>
      <c r="E241" s="23" t="s">
        <v>37</v>
      </c>
    </row>
    <row r="242" spans="1:18" ht="13.2" x14ac:dyDescent="0.25">
      <c r="A242" s="24" t="s">
        <v>41</v>
      </c>
      <c r="E242" s="25" t="s">
        <v>42</v>
      </c>
    </row>
    <row r="243" spans="1:18" ht="105.6" x14ac:dyDescent="0.25">
      <c r="A243" t="s">
        <v>43</v>
      </c>
      <c r="E243" s="23" t="s">
        <v>232</v>
      </c>
    </row>
    <row r="244" spans="1:18" ht="12.75" customHeight="1" x14ac:dyDescent="0.25">
      <c r="A244" s="3" t="s">
        <v>33</v>
      </c>
      <c r="B244" s="3"/>
      <c r="C244" s="26" t="s">
        <v>233</v>
      </c>
      <c r="D244" s="3"/>
      <c r="E244" s="14" t="s">
        <v>234</v>
      </c>
      <c r="F244" s="3"/>
      <c r="G244" s="3"/>
      <c r="H244" s="3"/>
      <c r="I244" s="27">
        <f>0+Q244</f>
        <v>0</v>
      </c>
      <c r="O244">
        <f>0+R244</f>
        <v>0</v>
      </c>
      <c r="Q244" s="48">
        <f>0+I245+I249+I253+I257+I261</f>
        <v>0</v>
      </c>
      <c r="R244">
        <f>0+O245+O249+O253+O257+O261</f>
        <v>0</v>
      </c>
    </row>
    <row r="245" spans="1:18" ht="26.4" x14ac:dyDescent="0.25">
      <c r="A245" s="16" t="s">
        <v>35</v>
      </c>
      <c r="B245" s="17" t="s">
        <v>235</v>
      </c>
      <c r="C245" s="17" t="s">
        <v>236</v>
      </c>
      <c r="D245" s="16" t="s">
        <v>37</v>
      </c>
      <c r="E245" s="18" t="s">
        <v>237</v>
      </c>
      <c r="F245" s="19" t="s">
        <v>238</v>
      </c>
      <c r="G245" s="20">
        <v>453.6</v>
      </c>
      <c r="H245" s="21">
        <v>0</v>
      </c>
      <c r="I245" s="21">
        <f>ROUND(ROUND(H245,2)*ROUND(G245,3),2)</f>
        <v>0</v>
      </c>
      <c r="O245">
        <f>(I245*21)/100</f>
        <v>0</v>
      </c>
      <c r="P245" t="s">
        <v>10</v>
      </c>
    </row>
    <row r="246" spans="1:18" ht="13.2" x14ac:dyDescent="0.25">
      <c r="A246" s="22" t="s">
        <v>40</v>
      </c>
      <c r="E246" s="23" t="s">
        <v>37</v>
      </c>
    </row>
    <row r="247" spans="1:18" ht="13.2" x14ac:dyDescent="0.25">
      <c r="A247" s="24" t="s">
        <v>41</v>
      </c>
      <c r="E247" s="25" t="s">
        <v>42</v>
      </c>
    </row>
    <row r="248" spans="1:18" ht="145.19999999999999" x14ac:dyDescent="0.25">
      <c r="A248" t="s">
        <v>43</v>
      </c>
      <c r="E248" s="23" t="s">
        <v>239</v>
      </c>
    </row>
    <row r="249" spans="1:18" ht="39.6" x14ac:dyDescent="0.25">
      <c r="A249" s="16" t="s">
        <v>35</v>
      </c>
      <c r="B249" s="17" t="s">
        <v>240</v>
      </c>
      <c r="C249" s="17" t="s">
        <v>241</v>
      </c>
      <c r="D249" s="16" t="s">
        <v>37</v>
      </c>
      <c r="E249" s="18" t="s">
        <v>242</v>
      </c>
      <c r="F249" s="19" t="s">
        <v>238</v>
      </c>
      <c r="G249" s="20">
        <v>536.6</v>
      </c>
      <c r="H249" s="21">
        <v>0</v>
      </c>
      <c r="I249" s="21">
        <f>ROUND(ROUND(H249,2)*ROUND(G249,3),2)</f>
        <v>0</v>
      </c>
      <c r="O249">
        <f>(I249*21)/100</f>
        <v>0</v>
      </c>
      <c r="P249" t="s">
        <v>10</v>
      </c>
    </row>
    <row r="250" spans="1:18" ht="26.4" x14ac:dyDescent="0.25">
      <c r="A250" s="22" t="s">
        <v>40</v>
      </c>
      <c r="E250" s="23" t="s">
        <v>243</v>
      </c>
    </row>
    <row r="251" spans="1:18" ht="13.2" x14ac:dyDescent="0.25">
      <c r="A251" s="24" t="s">
        <v>41</v>
      </c>
      <c r="E251" s="25" t="s">
        <v>42</v>
      </c>
    </row>
    <row r="252" spans="1:18" ht="145.19999999999999" x14ac:dyDescent="0.25">
      <c r="A252" t="s">
        <v>43</v>
      </c>
      <c r="E252" s="23" t="s">
        <v>239</v>
      </c>
    </row>
    <row r="253" spans="1:18" ht="26.4" x14ac:dyDescent="0.25">
      <c r="A253" s="16" t="s">
        <v>35</v>
      </c>
      <c r="B253" s="17" t="s">
        <v>244</v>
      </c>
      <c r="C253" s="17" t="s">
        <v>245</v>
      </c>
      <c r="D253" s="16" t="s">
        <v>37</v>
      </c>
      <c r="E253" s="18" t="s">
        <v>246</v>
      </c>
      <c r="F253" s="19" t="s">
        <v>238</v>
      </c>
      <c r="G253" s="20">
        <v>536.6</v>
      </c>
      <c r="H253" s="21">
        <v>0</v>
      </c>
      <c r="I253" s="21">
        <f>ROUND(ROUND(H253,2)*ROUND(G253,3),2)</f>
        <v>0</v>
      </c>
      <c r="O253">
        <f>(I253*21)/100</f>
        <v>0</v>
      </c>
      <c r="P253" t="s">
        <v>10</v>
      </c>
    </row>
    <row r="254" spans="1:18" ht="13.2" x14ac:dyDescent="0.25">
      <c r="A254" s="22" t="s">
        <v>40</v>
      </c>
      <c r="E254" s="23" t="s">
        <v>37</v>
      </c>
    </row>
    <row r="255" spans="1:18" ht="13.2" x14ac:dyDescent="0.25">
      <c r="A255" s="24" t="s">
        <v>41</v>
      </c>
      <c r="E255" s="25" t="s">
        <v>42</v>
      </c>
    </row>
    <row r="256" spans="1:18" ht="145.19999999999999" x14ac:dyDescent="0.25">
      <c r="A256" t="s">
        <v>43</v>
      </c>
      <c r="E256" s="23" t="s">
        <v>239</v>
      </c>
    </row>
    <row r="257" spans="1:16" ht="26.4" x14ac:dyDescent="0.25">
      <c r="A257" s="16" t="s">
        <v>35</v>
      </c>
      <c r="B257" s="37" t="s">
        <v>247</v>
      </c>
      <c r="C257" s="37" t="s">
        <v>248</v>
      </c>
      <c r="D257" s="38" t="s">
        <v>37</v>
      </c>
      <c r="E257" s="39" t="s">
        <v>249</v>
      </c>
      <c r="F257" s="40" t="s">
        <v>238</v>
      </c>
      <c r="G257" s="41">
        <v>0</v>
      </c>
      <c r="H257" s="42">
        <v>0</v>
      </c>
      <c r="I257" s="42">
        <f>ROUND(ROUND(H257,2)*ROUND(G257,3),2)</f>
        <v>0</v>
      </c>
      <c r="O257">
        <f>(I257*21)/100</f>
        <v>0</v>
      </c>
      <c r="P257" t="s">
        <v>10</v>
      </c>
    </row>
    <row r="258" spans="1:16" ht="13.2" x14ac:dyDescent="0.25">
      <c r="A258" s="22" t="s">
        <v>40</v>
      </c>
      <c r="B258" s="43"/>
      <c r="C258" s="43"/>
      <c r="D258" s="43"/>
      <c r="E258" s="44" t="s">
        <v>37</v>
      </c>
      <c r="F258" s="43"/>
      <c r="G258" s="43"/>
      <c r="H258" s="43"/>
      <c r="I258" s="43"/>
    </row>
    <row r="259" spans="1:16" ht="13.2" x14ac:dyDescent="0.25">
      <c r="A259" s="24" t="s">
        <v>41</v>
      </c>
      <c r="B259" s="43"/>
      <c r="C259" s="43"/>
      <c r="D259" s="43"/>
      <c r="E259" s="45" t="s">
        <v>42</v>
      </c>
      <c r="F259" s="43"/>
      <c r="G259" s="43"/>
      <c r="H259" s="43"/>
      <c r="I259" s="43"/>
    </row>
    <row r="260" spans="1:16" ht="145.19999999999999" x14ac:dyDescent="0.25">
      <c r="A260" t="s">
        <v>43</v>
      </c>
      <c r="B260" s="43"/>
      <c r="C260" s="43"/>
      <c r="D260" s="43"/>
      <c r="E260" s="44" t="s">
        <v>239</v>
      </c>
      <c r="F260" s="43"/>
      <c r="G260" s="43"/>
      <c r="H260" s="43"/>
      <c r="I260" s="43"/>
    </row>
    <row r="261" spans="1:16" s="34" customFormat="1" ht="26.4" x14ac:dyDescent="0.25">
      <c r="A261" s="29" t="s">
        <v>35</v>
      </c>
      <c r="B261" s="28">
        <v>61</v>
      </c>
      <c r="C261" s="28">
        <v>15111</v>
      </c>
      <c r="D261" s="29" t="s">
        <v>37</v>
      </c>
      <c r="E261" s="30" t="s">
        <v>259</v>
      </c>
      <c r="F261" s="31" t="s">
        <v>238</v>
      </c>
      <c r="G261" s="32">
        <v>9658.7999999999993</v>
      </c>
      <c r="H261" s="33">
        <v>0</v>
      </c>
      <c r="I261" s="33">
        <f>ROUND(ROUND(H261,2)*ROUND(G261,3),2)</f>
        <v>0</v>
      </c>
      <c r="O261" s="34">
        <f>(I261*21)/100</f>
        <v>0</v>
      </c>
      <c r="P261" s="34" t="s">
        <v>10</v>
      </c>
    </row>
    <row r="262" spans="1:16" s="34" customFormat="1" ht="13.2" x14ac:dyDescent="0.25">
      <c r="A262" s="46" t="s">
        <v>40</v>
      </c>
      <c r="E262" s="35" t="s">
        <v>37</v>
      </c>
    </row>
    <row r="263" spans="1:16" s="34" customFormat="1" ht="13.2" x14ac:dyDescent="0.25">
      <c r="A263" s="47" t="s">
        <v>41</v>
      </c>
      <c r="E263" s="36" t="s">
        <v>42</v>
      </c>
    </row>
    <row r="264" spans="1:16" s="34" customFormat="1" ht="145.19999999999999" x14ac:dyDescent="0.25">
      <c r="A264" s="34" t="s">
        <v>43</v>
      </c>
      <c r="E264" s="35" t="s">
        <v>260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02-16-01</vt:lpstr>
    </vt:vector>
  </TitlesOfParts>
  <Company>SUDOP BRNO, spol. s 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Libor Habrnál</cp:lastModifiedBy>
  <dcterms:created xsi:type="dcterms:W3CDTF">2018-10-22T07:34:55Z</dcterms:created>
  <dcterms:modified xsi:type="dcterms:W3CDTF">2018-10-31T08:01:07Z</dcterms:modified>
</cp:coreProperties>
</file>